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820"/>
  </bookViews>
  <sheets>
    <sheet name="Trens Tipos e Ciclo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44525"/>
</workbook>
</file>

<file path=xl/calcChain.xml><?xml version="1.0" encoding="utf-8"?>
<calcChain xmlns="http://schemas.openxmlformats.org/spreadsheetml/2006/main">
  <c r="O84" i="1" l="1"/>
  <c r="N84" i="1"/>
  <c r="M84" i="1"/>
  <c r="L84" i="1"/>
  <c r="K84" i="1"/>
  <c r="H84" i="1"/>
  <c r="G84" i="1"/>
  <c r="E84" i="1"/>
  <c r="D84" i="1"/>
  <c r="O44" i="1"/>
  <c r="N44" i="1"/>
  <c r="M44" i="1"/>
  <c r="L44" i="1"/>
  <c r="K44" i="1"/>
  <c r="H44" i="1"/>
  <c r="G44" i="1"/>
  <c r="E44" i="1"/>
  <c r="D44" i="1"/>
  <c r="O6" i="1"/>
  <c r="N6" i="1"/>
  <c r="M6" i="1"/>
  <c r="L6" i="1"/>
  <c r="K6" i="1"/>
  <c r="H6" i="1"/>
  <c r="G6" i="1"/>
  <c r="E6" i="1"/>
  <c r="D6" i="1"/>
  <c r="C9" i="1" l="1"/>
  <c r="D9" i="1"/>
  <c r="E9" i="1"/>
  <c r="F9" i="1"/>
  <c r="G9" i="1"/>
  <c r="H9" i="1"/>
  <c r="I9" i="1"/>
  <c r="J9" i="1"/>
  <c r="K9" i="1"/>
  <c r="L9" i="1"/>
  <c r="M9" i="1"/>
  <c r="N9" i="1"/>
  <c r="O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C16" i="1"/>
  <c r="D16" i="1"/>
  <c r="D18" i="1" s="1"/>
  <c r="E16" i="1"/>
  <c r="F16" i="1"/>
  <c r="F18" i="1" s="1"/>
  <c r="F21" i="1" s="1"/>
  <c r="G16" i="1"/>
  <c r="G18" i="1" s="1"/>
  <c r="H16" i="1"/>
  <c r="I16" i="1"/>
  <c r="J16" i="1"/>
  <c r="K16" i="1"/>
  <c r="L16" i="1"/>
  <c r="L18" i="1" s="1"/>
  <c r="L21" i="1" s="1"/>
  <c r="M16" i="1"/>
  <c r="N16" i="1"/>
  <c r="N18" i="1" s="1"/>
  <c r="N21" i="1" s="1"/>
  <c r="O16" i="1"/>
  <c r="O18" i="1" s="1"/>
  <c r="O21" i="1" s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G91" i="1"/>
  <c r="H90" i="1"/>
  <c r="O88" i="1"/>
  <c r="G88" i="1"/>
  <c r="F88" i="1"/>
  <c r="I86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O68" i="1"/>
  <c r="N68" i="1"/>
  <c r="M68" i="1"/>
  <c r="L68" i="1"/>
  <c r="K68" i="1"/>
  <c r="J68" i="1"/>
  <c r="I68" i="1"/>
  <c r="H68" i="1"/>
  <c r="H74" i="1" s="1"/>
  <c r="G68" i="1"/>
  <c r="F68" i="1"/>
  <c r="E68" i="1"/>
  <c r="D68" i="1"/>
  <c r="C68" i="1"/>
  <c r="O66" i="1"/>
  <c r="O67" i="1" s="1"/>
  <c r="G66" i="1"/>
  <c r="G67" i="1" s="1"/>
  <c r="F66" i="1"/>
  <c r="F67" i="1" s="1"/>
  <c r="F74" i="1" s="1"/>
  <c r="O65" i="1"/>
  <c r="N65" i="1"/>
  <c r="N66" i="1" s="1"/>
  <c r="N67" i="1" s="1"/>
  <c r="N74" i="1" s="1"/>
  <c r="M65" i="1"/>
  <c r="M66" i="1" s="1"/>
  <c r="M67" i="1" s="1"/>
  <c r="L65" i="1"/>
  <c r="K65" i="1"/>
  <c r="J65" i="1"/>
  <c r="J66" i="1" s="1"/>
  <c r="J67" i="1" s="1"/>
  <c r="J74" i="1" s="1"/>
  <c r="I65" i="1"/>
  <c r="I66" i="1" s="1"/>
  <c r="I67" i="1" s="1"/>
  <c r="I74" i="1" s="1"/>
  <c r="H65" i="1"/>
  <c r="H66" i="1" s="1"/>
  <c r="H67" i="1" s="1"/>
  <c r="G65" i="1"/>
  <c r="F65" i="1"/>
  <c r="E65" i="1"/>
  <c r="E66" i="1" s="1"/>
  <c r="E67" i="1" s="1"/>
  <c r="D65" i="1"/>
  <c r="D66" i="1" s="1"/>
  <c r="D67" i="1" s="1"/>
  <c r="C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I58" i="1"/>
  <c r="I61" i="1" s="1"/>
  <c r="D58" i="1"/>
  <c r="O56" i="1"/>
  <c r="O58" i="1" s="1"/>
  <c r="O61" i="1" s="1"/>
  <c r="N56" i="1"/>
  <c r="N58" i="1" s="1"/>
  <c r="N61" i="1" s="1"/>
  <c r="M56" i="1"/>
  <c r="M58" i="1" s="1"/>
  <c r="M61" i="1" s="1"/>
  <c r="L56" i="1"/>
  <c r="L58" i="1" s="1"/>
  <c r="L61" i="1" s="1"/>
  <c r="K56" i="1"/>
  <c r="K58" i="1" s="1"/>
  <c r="K61" i="1" s="1"/>
  <c r="J56" i="1"/>
  <c r="J58" i="1" s="1"/>
  <c r="J61" i="1" s="1"/>
  <c r="I56" i="1"/>
  <c r="H56" i="1"/>
  <c r="H58" i="1" s="1"/>
  <c r="H61" i="1" s="1"/>
  <c r="G56" i="1"/>
  <c r="G58" i="1" s="1"/>
  <c r="G61" i="1" s="1"/>
  <c r="F56" i="1"/>
  <c r="F58" i="1" s="1"/>
  <c r="F61" i="1" s="1"/>
  <c r="E56" i="1"/>
  <c r="E58" i="1" s="1"/>
  <c r="E61" i="1" s="1"/>
  <c r="D56" i="1"/>
  <c r="C56" i="1"/>
  <c r="C58" i="1" s="1"/>
  <c r="C61" i="1" s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O54" i="1"/>
  <c r="O91" i="1" s="1"/>
  <c r="N54" i="1"/>
  <c r="N91" i="1" s="1"/>
  <c r="M54" i="1"/>
  <c r="M91" i="1" s="1"/>
  <c r="L54" i="1"/>
  <c r="L91" i="1" s="1"/>
  <c r="K54" i="1"/>
  <c r="K91" i="1" s="1"/>
  <c r="J54" i="1"/>
  <c r="J91" i="1" s="1"/>
  <c r="I54" i="1"/>
  <c r="I91" i="1" s="1"/>
  <c r="H54" i="1"/>
  <c r="H91" i="1" s="1"/>
  <c r="G54" i="1"/>
  <c r="F54" i="1"/>
  <c r="F91" i="1" s="1"/>
  <c r="E54" i="1"/>
  <c r="E91" i="1" s="1"/>
  <c r="D54" i="1"/>
  <c r="D91" i="1" s="1"/>
  <c r="C54" i="1"/>
  <c r="C91" i="1" s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O52" i="1"/>
  <c r="O90" i="1" s="1"/>
  <c r="N52" i="1"/>
  <c r="N90" i="1" s="1"/>
  <c r="M52" i="1"/>
  <c r="M90" i="1" s="1"/>
  <c r="L52" i="1"/>
  <c r="L90" i="1" s="1"/>
  <c r="K52" i="1"/>
  <c r="K90" i="1" s="1"/>
  <c r="J52" i="1"/>
  <c r="J90" i="1" s="1"/>
  <c r="I52" i="1"/>
  <c r="I90" i="1" s="1"/>
  <c r="H52" i="1"/>
  <c r="G52" i="1"/>
  <c r="G90" i="1" s="1"/>
  <c r="F52" i="1"/>
  <c r="F90" i="1" s="1"/>
  <c r="E52" i="1"/>
  <c r="E90" i="1" s="1"/>
  <c r="D52" i="1"/>
  <c r="D90" i="1" s="1"/>
  <c r="C52" i="1"/>
  <c r="C90" i="1" s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O50" i="1"/>
  <c r="O89" i="1" s="1"/>
  <c r="N50" i="1"/>
  <c r="N89" i="1" s="1"/>
  <c r="M50" i="1"/>
  <c r="M89" i="1" s="1"/>
  <c r="L50" i="1"/>
  <c r="L89" i="1" s="1"/>
  <c r="K50" i="1"/>
  <c r="K89" i="1" s="1"/>
  <c r="J50" i="1"/>
  <c r="J89" i="1" s="1"/>
  <c r="I50" i="1"/>
  <c r="I89" i="1" s="1"/>
  <c r="H50" i="1"/>
  <c r="H89" i="1" s="1"/>
  <c r="G50" i="1"/>
  <c r="G89" i="1" s="1"/>
  <c r="F50" i="1"/>
  <c r="F89" i="1" s="1"/>
  <c r="E50" i="1"/>
  <c r="E89" i="1" s="1"/>
  <c r="D50" i="1"/>
  <c r="D89" i="1" s="1"/>
  <c r="C50" i="1"/>
  <c r="C89" i="1" s="1"/>
  <c r="O49" i="1"/>
  <c r="N49" i="1"/>
  <c r="N88" i="1" s="1"/>
  <c r="M49" i="1"/>
  <c r="M88" i="1" s="1"/>
  <c r="L49" i="1"/>
  <c r="L88" i="1" s="1"/>
  <c r="K49" i="1"/>
  <c r="K88" i="1" s="1"/>
  <c r="J49" i="1"/>
  <c r="J88" i="1" s="1"/>
  <c r="I49" i="1"/>
  <c r="I88" i="1" s="1"/>
  <c r="H49" i="1"/>
  <c r="H88" i="1" s="1"/>
  <c r="G49" i="1"/>
  <c r="F49" i="1"/>
  <c r="E49" i="1"/>
  <c r="E88" i="1" s="1"/>
  <c r="D49" i="1"/>
  <c r="D88" i="1" s="1"/>
  <c r="C49" i="1"/>
  <c r="C88" i="1" s="1"/>
  <c r="O48" i="1"/>
  <c r="O87" i="1" s="1"/>
  <c r="N48" i="1"/>
  <c r="N87" i="1" s="1"/>
  <c r="M48" i="1"/>
  <c r="M87" i="1" s="1"/>
  <c r="L48" i="1"/>
  <c r="L87" i="1" s="1"/>
  <c r="K48" i="1"/>
  <c r="K87" i="1" s="1"/>
  <c r="J48" i="1"/>
  <c r="J87" i="1" s="1"/>
  <c r="I48" i="1"/>
  <c r="I87" i="1" s="1"/>
  <c r="H48" i="1"/>
  <c r="H87" i="1" s="1"/>
  <c r="G48" i="1"/>
  <c r="G87" i="1" s="1"/>
  <c r="F48" i="1"/>
  <c r="F87" i="1" s="1"/>
  <c r="E48" i="1"/>
  <c r="E87" i="1" s="1"/>
  <c r="D48" i="1"/>
  <c r="D87" i="1" s="1"/>
  <c r="C48" i="1"/>
  <c r="C87" i="1" s="1"/>
  <c r="O47" i="1"/>
  <c r="O86" i="1" s="1"/>
  <c r="N47" i="1"/>
  <c r="N86" i="1" s="1"/>
  <c r="M47" i="1"/>
  <c r="M86" i="1" s="1"/>
  <c r="L47" i="1"/>
  <c r="L86" i="1" s="1"/>
  <c r="K47" i="1"/>
  <c r="K86" i="1" s="1"/>
  <c r="J47" i="1"/>
  <c r="J86" i="1" s="1"/>
  <c r="I47" i="1"/>
  <c r="H47" i="1"/>
  <c r="H86" i="1" s="1"/>
  <c r="G47" i="1"/>
  <c r="G86" i="1" s="1"/>
  <c r="F47" i="1"/>
  <c r="F86" i="1" s="1"/>
  <c r="E47" i="1"/>
  <c r="E86" i="1" s="1"/>
  <c r="D47" i="1"/>
  <c r="D86" i="1" s="1"/>
  <c r="C47" i="1"/>
  <c r="C86" i="1" s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N28" i="1"/>
  <c r="N33" i="1" s="1"/>
  <c r="M28" i="1"/>
  <c r="L28" i="1"/>
  <c r="K28" i="1"/>
  <c r="J28" i="1"/>
  <c r="I28" i="1"/>
  <c r="H28" i="1"/>
  <c r="G28" i="1"/>
  <c r="F28" i="1"/>
  <c r="F33" i="1" s="1"/>
  <c r="E28" i="1"/>
  <c r="D28" i="1"/>
  <c r="C28" i="1"/>
  <c r="O26" i="1"/>
  <c r="O27" i="1" s="1"/>
  <c r="D26" i="1"/>
  <c r="D27" i="1" s="1"/>
  <c r="D33" i="1" s="1"/>
  <c r="O25" i="1"/>
  <c r="N25" i="1"/>
  <c r="N26" i="1" s="1"/>
  <c r="N27" i="1" s="1"/>
  <c r="M25" i="1"/>
  <c r="M26" i="1" s="1"/>
  <c r="M27" i="1" s="1"/>
  <c r="L25" i="1"/>
  <c r="L26" i="1" s="1"/>
  <c r="L27" i="1" s="1"/>
  <c r="L33" i="1" s="1"/>
  <c r="K25" i="1"/>
  <c r="J25" i="1"/>
  <c r="I25" i="1"/>
  <c r="I26" i="1" s="1"/>
  <c r="I27" i="1" s="1"/>
  <c r="H25" i="1"/>
  <c r="H26" i="1" s="1"/>
  <c r="H27" i="1" s="1"/>
  <c r="G25" i="1"/>
  <c r="G26" i="1" s="1"/>
  <c r="G27" i="1" s="1"/>
  <c r="F25" i="1"/>
  <c r="F26" i="1" s="1"/>
  <c r="F27" i="1" s="1"/>
  <c r="E25" i="1"/>
  <c r="E26" i="1" s="1"/>
  <c r="E27" i="1" s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K18" i="1"/>
  <c r="J18" i="1"/>
  <c r="H18" i="1"/>
  <c r="H21" i="1" s="1"/>
  <c r="C18" i="1"/>
  <c r="M18" i="1"/>
  <c r="I18" i="1"/>
  <c r="E18" i="1"/>
  <c r="G33" i="1" l="1"/>
  <c r="O33" i="1"/>
  <c r="D61" i="1"/>
  <c r="H33" i="1"/>
  <c r="J26" i="1"/>
  <c r="J27" i="1" s="1"/>
  <c r="J33" i="1" s="1"/>
  <c r="I21" i="1"/>
  <c r="C26" i="1"/>
  <c r="C27" i="1" s="1"/>
  <c r="C33" i="1" s="1"/>
  <c r="K26" i="1"/>
  <c r="K27" i="1" s="1"/>
  <c r="K33" i="1" s="1"/>
  <c r="C66" i="1"/>
  <c r="C67" i="1" s="1"/>
  <c r="C74" i="1" s="1"/>
  <c r="K66" i="1"/>
  <c r="K67" i="1" s="1"/>
  <c r="I33" i="1"/>
  <c r="E33" i="1"/>
  <c r="M33" i="1"/>
  <c r="L66" i="1"/>
  <c r="L67" i="1" s="1"/>
  <c r="L74" i="1" s="1"/>
  <c r="G74" i="1"/>
  <c r="O74" i="1"/>
  <c r="K21" i="1"/>
  <c r="M21" i="1"/>
  <c r="C21" i="1"/>
  <c r="D21" i="1"/>
  <c r="G21" i="1"/>
  <c r="E21" i="1"/>
  <c r="J21" i="1"/>
  <c r="K74" i="1"/>
  <c r="D74" i="1"/>
  <c r="E74" i="1"/>
  <c r="M74" i="1"/>
</calcChain>
</file>

<file path=xl/sharedStrings.xml><?xml version="1.0" encoding="utf-8"?>
<sst xmlns="http://schemas.openxmlformats.org/spreadsheetml/2006/main" count="220" uniqueCount="85">
  <si>
    <t>TRENS TIPOS DE PROJETO E ESTIMATIVA DOS CICLOS DE VIAGEM - HORIZONTE 2010</t>
  </si>
  <si>
    <t>Descriminação</t>
  </si>
  <si>
    <t>Unidades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</si>
  <si>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</si>
  <si>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</si>
  <si>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</si>
  <si>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</si>
  <si>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</si>
  <si>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</si>
  <si>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</si>
  <si>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</si>
  <si>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</si>
  <si>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</si>
  <si>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</si>
  <si>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</si>
  <si>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</si>
  <si>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</si>
  <si>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</si>
  <si>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</si>
  <si>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</si>
  <si>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</si>
  <si>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</si>
  <si>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 Victoria</t>
  </si>
  <si>
    <t>Antofagasta</t>
  </si>
  <si>
    <t>Trens tipos</t>
  </si>
  <si>
    <t>Tipos de locomotivas</t>
  </si>
  <si>
    <t>Locomotiva</t>
  </si>
  <si>
    <t>Tipos de vagões</t>
  </si>
  <si>
    <t>Vagão</t>
  </si>
  <si>
    <t>Número locomotivas</t>
  </si>
  <si>
    <t>loco/trem</t>
  </si>
  <si>
    <t>Número de vagões</t>
  </si>
  <si>
    <t>Vagão/trem</t>
  </si>
  <si>
    <t xml:space="preserve">Peso útil </t>
  </si>
  <si>
    <t>t/trem</t>
  </si>
  <si>
    <t>Peso bruto</t>
  </si>
  <si>
    <t>tb/trem</t>
  </si>
  <si>
    <t>Produção</t>
  </si>
  <si>
    <t>tku/trem</t>
  </si>
  <si>
    <t xml:space="preserve">Comprimento </t>
  </si>
  <si>
    <t>m</t>
  </si>
  <si>
    <t xml:space="preserve">Comprimento do desvio </t>
  </si>
  <si>
    <t xml:space="preserve">Comprimento do trem </t>
  </si>
  <si>
    <t>Distância de marco</t>
  </si>
  <si>
    <t>Folga</t>
  </si>
  <si>
    <t>Comprimento total</t>
  </si>
  <si>
    <t>Velocidades e ciclos de viagem</t>
  </si>
  <si>
    <t xml:space="preserve">Velocidade máxima permitida </t>
  </si>
  <si>
    <t>km/h</t>
  </si>
  <si>
    <t xml:space="preserve">Velocidade comercial média de viagem </t>
  </si>
  <si>
    <t>Percurso médio por viagem ida e volta</t>
  </si>
  <si>
    <t>km</t>
  </si>
  <si>
    <t xml:space="preserve">Tempo de viagem </t>
  </si>
  <si>
    <t>horas</t>
  </si>
  <si>
    <t>Tempo de viagem</t>
  </si>
  <si>
    <t>dias</t>
  </si>
  <si>
    <t>Tempo nos terminais</t>
  </si>
  <si>
    <t>Tempo de permanência na receção</t>
  </si>
  <si>
    <t>Tempo de carregamento ou descarga</t>
  </si>
  <si>
    <t>Tempo de Classificação de vagões</t>
  </si>
  <si>
    <t>Tempo de formação e expedição</t>
  </si>
  <si>
    <t xml:space="preserve">Ciclo total de viagem 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</si>
  <si>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</si>
  <si>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</si>
  <si>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Fonte: Enefer, Consultoria e Projetos Ltda</t>
  </si>
  <si>
    <t>TRENS TIPOS DE PROJETO E ESTIMATIVA DOS CICLOS DE VIAGEM - HORIZONTES DE 2015 A 2045</t>
  </si>
  <si>
    <t>Trens tipos de projeto</t>
  </si>
  <si>
    <t>Tipos de locomotivas (*)</t>
  </si>
  <si>
    <t>Tipos de vagões (*)</t>
  </si>
  <si>
    <t>Peso útil adotado</t>
  </si>
  <si>
    <t>Peso bruto adotado</t>
  </si>
  <si>
    <t>Tempo de permanência na recepção</t>
  </si>
  <si>
    <t>Tempo de serviços de fronteira</t>
  </si>
  <si>
    <t xml:space="preserve">(*) Ou locomotivas equivalentes </t>
  </si>
  <si>
    <t>Nota: O trecho entre Cascavel e Corrientes é novo.</t>
  </si>
  <si>
    <t>TABELA 1</t>
  </si>
  <si>
    <t>TABELA 2</t>
  </si>
  <si>
    <t>TABELA 3</t>
  </si>
  <si>
    <t>S. Fco. do Sul</t>
  </si>
  <si>
    <t>Front. Brasil</t>
  </si>
  <si>
    <t>Iguaçu</t>
  </si>
  <si>
    <t>Eng. Bley</t>
  </si>
  <si>
    <t>Front. Paraguai</t>
  </si>
  <si>
    <t>Front. Argentina</t>
  </si>
  <si>
    <t>J.V.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</si>
</sst>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Geneva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3" fillId="0" borderId="0" xfId="0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/>
    <xf numFmtId="2" fontId="2" fillId="2" borderId="0" xfId="0" applyNumberFormat="1" applyFont="1" applyFill="1"/>
    <xf numFmtId="0" fontId="2" fillId="2" borderId="0" xfId="0" applyFont="1" applyFill="1" applyBorder="1"/>
    <xf numFmtId="2" fontId="2" fillId="2" borderId="0" xfId="0" applyNumberFormat="1" applyFont="1" applyFill="1" applyBorder="1"/>
    <xf numFmtId="4" fontId="2" fillId="2" borderId="6" xfId="0" applyNumberFormat="1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4" fontId="2" fillId="2" borderId="4" xfId="0" applyNumberFormat="1" applyFont="1" applyFill="1" applyBorder="1"/>
    <xf numFmtId="2" fontId="2" fillId="2" borderId="4" xfId="0" applyNumberFormat="1" applyFont="1" applyFill="1" applyBorder="1"/>
    <xf numFmtId="2" fontId="2" fillId="2" borderId="6" xfId="0" applyNumberFormat="1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2" fillId="2" borderId="7" xfId="0" applyFont="1" applyFill="1" applyBorder="1"/>
    <xf numFmtId="0" fontId="2" fillId="0" borderId="0" xfId="0" applyFont="1"/>
    <xf numFmtId="0" fontId="2" fillId="0" borderId="0" xfId="0" applyFont="1" applyFill="1" applyBorder="1"/>
    <xf numFmtId="3" fontId="2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es%202010%20e%202011\BNDES%20E2\PRODUTOS\Produto%209%20Custos\Custos%20CVLP%20%20Paranagu&#225;%20Antofagasta%2013.04.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Geral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>
        <row r="11">
          <cell r="C11" t="str">
            <v>GM GT 22</v>
          </cell>
          <cell r="D11" t="str">
            <v>GE C 30</v>
          </cell>
          <cell r="E11" t="str">
            <v>GM G22 UB</v>
          </cell>
          <cell r="F11" t="str">
            <v>GM G22 UB</v>
          </cell>
          <cell r="G11" t="str">
            <v>GM G12</v>
          </cell>
          <cell r="H11" t="str">
            <v>GE C 30</v>
          </cell>
          <cell r="I11" t="str">
            <v>GE C 30</v>
          </cell>
          <cell r="J11" t="str">
            <v>GE C 30</v>
          </cell>
          <cell r="K11" t="str">
            <v>GM GT 22</v>
          </cell>
          <cell r="L11" t="str">
            <v>GM GT 22</v>
          </cell>
          <cell r="M11" t="str">
            <v>GM G22 UB</v>
          </cell>
          <cell r="N11" t="str">
            <v>GM G22 UB</v>
          </cell>
          <cell r="O11" t="str">
            <v>GM G22 UB</v>
          </cell>
        </row>
        <row r="20">
          <cell r="C20" t="str">
            <v xml:space="preserve">Gôndola </v>
          </cell>
          <cell r="D20" t="str">
            <v xml:space="preserve">Gôndola </v>
          </cell>
          <cell r="E20" t="str">
            <v xml:space="preserve">Gôndola </v>
          </cell>
          <cell r="F20" t="str">
            <v xml:space="preserve">Gôndola </v>
          </cell>
          <cell r="G20" t="str">
            <v xml:space="preserve">Gôndola </v>
          </cell>
          <cell r="H20" t="str">
            <v xml:space="preserve">Gôndola </v>
          </cell>
          <cell r="I20" t="str">
            <v xml:space="preserve">Gôndola </v>
          </cell>
          <cell r="J20" t="str">
            <v xml:space="preserve">Gôndola </v>
          </cell>
          <cell r="K20" t="str">
            <v xml:space="preserve">Gôndola </v>
          </cell>
          <cell r="L20" t="str">
            <v xml:space="preserve">Gôndola </v>
          </cell>
          <cell r="M20" t="str">
            <v xml:space="preserve">Gôndola </v>
          </cell>
          <cell r="N20" t="str">
            <v xml:space="preserve">Gôndola </v>
          </cell>
          <cell r="O20" t="str">
            <v xml:space="preserve">Gôndola </v>
          </cell>
        </row>
        <row r="31">
          <cell r="C31">
            <v>2</v>
          </cell>
          <cell r="D31">
            <v>3</v>
          </cell>
          <cell r="E31">
            <v>3</v>
          </cell>
          <cell r="F31">
            <v>3</v>
          </cell>
          <cell r="G31">
            <v>3</v>
          </cell>
          <cell r="H31">
            <v>3</v>
          </cell>
          <cell r="I31">
            <v>2</v>
          </cell>
          <cell r="J31">
            <v>2</v>
          </cell>
          <cell r="K31">
            <v>3</v>
          </cell>
          <cell r="L31">
            <v>3</v>
          </cell>
          <cell r="M31">
            <v>2</v>
          </cell>
          <cell r="N31">
            <v>3</v>
          </cell>
          <cell r="O31">
            <v>3</v>
          </cell>
        </row>
        <row r="32">
          <cell r="C32">
            <v>45</v>
          </cell>
          <cell r="D32">
            <v>84</v>
          </cell>
          <cell r="E32">
            <v>40</v>
          </cell>
          <cell r="F32">
            <v>28</v>
          </cell>
          <cell r="G32">
            <v>33</v>
          </cell>
          <cell r="H32">
            <v>65</v>
          </cell>
          <cell r="I32">
            <v>65</v>
          </cell>
          <cell r="J32">
            <v>65</v>
          </cell>
          <cell r="K32">
            <v>45</v>
          </cell>
          <cell r="L32">
            <v>45</v>
          </cell>
          <cell r="M32">
            <v>12</v>
          </cell>
          <cell r="N32">
            <v>24</v>
          </cell>
          <cell r="O32">
            <v>24</v>
          </cell>
        </row>
        <row r="33">
          <cell r="C33">
            <v>2700</v>
          </cell>
          <cell r="D33">
            <v>5040</v>
          </cell>
          <cell r="E33">
            <v>2400</v>
          </cell>
          <cell r="F33">
            <v>1680</v>
          </cell>
          <cell r="G33">
            <v>1980</v>
          </cell>
          <cell r="H33">
            <v>3900</v>
          </cell>
          <cell r="I33">
            <v>3900</v>
          </cell>
          <cell r="J33">
            <v>3900</v>
          </cell>
          <cell r="K33">
            <v>2025</v>
          </cell>
          <cell r="L33">
            <v>2025</v>
          </cell>
          <cell r="M33">
            <v>540</v>
          </cell>
          <cell r="N33">
            <v>1080</v>
          </cell>
          <cell r="O33">
            <v>1080</v>
          </cell>
        </row>
        <row r="34">
          <cell r="C34">
            <v>3600</v>
          </cell>
          <cell r="D34">
            <v>6720</v>
          </cell>
          <cell r="E34">
            <v>3200</v>
          </cell>
          <cell r="F34">
            <v>2240</v>
          </cell>
          <cell r="G34">
            <v>2640</v>
          </cell>
          <cell r="H34">
            <v>5200</v>
          </cell>
          <cell r="I34">
            <v>5200</v>
          </cell>
          <cell r="J34">
            <v>5200</v>
          </cell>
          <cell r="K34">
            <v>2925</v>
          </cell>
          <cell r="L34">
            <v>2925</v>
          </cell>
          <cell r="M34">
            <v>780</v>
          </cell>
          <cell r="N34">
            <v>1560</v>
          </cell>
          <cell r="O34">
            <v>1560</v>
          </cell>
        </row>
        <row r="35">
          <cell r="C35">
            <v>764</v>
          </cell>
          <cell r="D35">
            <v>1419</v>
          </cell>
          <cell r="E35">
            <v>706</v>
          </cell>
          <cell r="F35">
            <v>514</v>
          </cell>
          <cell r="G35">
            <v>603</v>
          </cell>
          <cell r="H35">
            <v>1115</v>
          </cell>
          <cell r="I35">
            <v>1090</v>
          </cell>
          <cell r="J35">
            <v>1090</v>
          </cell>
          <cell r="K35">
            <v>741</v>
          </cell>
          <cell r="L35">
            <v>741</v>
          </cell>
          <cell r="M35">
            <v>224</v>
          </cell>
          <cell r="N35">
            <v>426</v>
          </cell>
          <cell r="O35">
            <v>426</v>
          </cell>
        </row>
      </sheetData>
      <sheetData sheetId="2"/>
      <sheetData sheetId="3">
        <row r="42">
          <cell r="C42" t="str">
            <v>GE C 30</v>
          </cell>
          <cell r="D42" t="str">
            <v>GE C 30</v>
          </cell>
          <cell r="E42" t="str">
            <v>GE C 30</v>
          </cell>
          <cell r="F42" t="str">
            <v>GE C 30</v>
          </cell>
          <cell r="G42" t="str">
            <v>GE C 30</v>
          </cell>
          <cell r="H42" t="str">
            <v>GE C 30</v>
          </cell>
          <cell r="I42" t="str">
            <v>GE C 30</v>
          </cell>
          <cell r="J42" t="str">
            <v>GE C 30</v>
          </cell>
          <cell r="K42" t="str">
            <v>GE C 30</v>
          </cell>
          <cell r="L42" t="str">
            <v>GE C 30</v>
          </cell>
          <cell r="M42" t="str">
            <v>GM G22 UB</v>
          </cell>
          <cell r="N42" t="str">
            <v>GM G22 UB</v>
          </cell>
          <cell r="O42" t="str">
            <v>GM G22 UB</v>
          </cell>
        </row>
        <row r="57">
          <cell r="C57" t="str">
            <v xml:space="preserve">Gôndola </v>
          </cell>
          <cell r="D57" t="str">
            <v xml:space="preserve">Gôndola </v>
          </cell>
          <cell r="E57" t="str">
            <v xml:space="preserve">Gôndola </v>
          </cell>
          <cell r="F57" t="str">
            <v xml:space="preserve">Gôndola </v>
          </cell>
          <cell r="G57" t="str">
            <v xml:space="preserve">Gôndola </v>
          </cell>
          <cell r="H57" t="str">
            <v xml:space="preserve">Gôndola </v>
          </cell>
          <cell r="I57" t="str">
            <v xml:space="preserve">Gôndola </v>
          </cell>
          <cell r="J57" t="str">
            <v xml:space="preserve">Gôndola </v>
          </cell>
          <cell r="K57" t="str">
            <v xml:space="preserve">Gôndola </v>
          </cell>
          <cell r="L57" t="str">
            <v xml:space="preserve">Gôndola </v>
          </cell>
          <cell r="M57" t="str">
            <v xml:space="preserve">Gôndola </v>
          </cell>
          <cell r="N57" t="str">
            <v xml:space="preserve">Gôndola </v>
          </cell>
          <cell r="O57" t="str">
            <v xml:space="preserve">Gôndola </v>
          </cell>
        </row>
        <row r="69">
          <cell r="C69">
            <v>3</v>
          </cell>
          <cell r="D69">
            <v>3</v>
          </cell>
          <cell r="E69">
            <v>4</v>
          </cell>
          <cell r="F69">
            <v>2</v>
          </cell>
          <cell r="G69">
            <v>4</v>
          </cell>
          <cell r="H69">
            <v>4</v>
          </cell>
          <cell r="I69">
            <v>3</v>
          </cell>
          <cell r="J69">
            <v>3</v>
          </cell>
          <cell r="K69">
            <v>3</v>
          </cell>
          <cell r="L69">
            <v>3</v>
          </cell>
          <cell r="M69">
            <v>2</v>
          </cell>
          <cell r="N69">
            <v>3</v>
          </cell>
          <cell r="O69">
            <v>4</v>
          </cell>
        </row>
        <row r="70">
          <cell r="C70">
            <v>90</v>
          </cell>
          <cell r="D70">
            <v>90</v>
          </cell>
          <cell r="E70">
            <v>90</v>
          </cell>
          <cell r="F70">
            <v>42</v>
          </cell>
          <cell r="G70">
            <v>90</v>
          </cell>
          <cell r="H70">
            <v>90</v>
          </cell>
          <cell r="I70">
            <v>90</v>
          </cell>
          <cell r="J70">
            <v>90</v>
          </cell>
          <cell r="K70">
            <v>55</v>
          </cell>
          <cell r="L70">
            <v>55</v>
          </cell>
          <cell r="M70">
            <v>12</v>
          </cell>
          <cell r="N70">
            <v>24</v>
          </cell>
          <cell r="O70">
            <v>36</v>
          </cell>
        </row>
        <row r="71">
          <cell r="C71">
            <v>5400</v>
          </cell>
          <cell r="D71">
            <v>5400</v>
          </cell>
          <cell r="E71">
            <v>5400</v>
          </cell>
          <cell r="F71">
            <v>2520</v>
          </cell>
          <cell r="G71">
            <v>5400</v>
          </cell>
          <cell r="H71">
            <v>5400</v>
          </cell>
          <cell r="I71">
            <v>5400</v>
          </cell>
          <cell r="J71">
            <v>5400</v>
          </cell>
          <cell r="K71">
            <v>3300</v>
          </cell>
          <cell r="L71">
            <v>3300</v>
          </cell>
          <cell r="M71">
            <v>720</v>
          </cell>
          <cell r="N71">
            <v>1440</v>
          </cell>
          <cell r="O71">
            <v>2160</v>
          </cell>
        </row>
        <row r="72">
          <cell r="C72">
            <v>5265</v>
          </cell>
          <cell r="D72">
            <v>5265</v>
          </cell>
          <cell r="E72">
            <v>5265</v>
          </cell>
          <cell r="F72">
            <v>2457</v>
          </cell>
          <cell r="G72">
            <v>5265</v>
          </cell>
          <cell r="H72">
            <v>5265</v>
          </cell>
          <cell r="I72">
            <v>5265</v>
          </cell>
          <cell r="J72">
            <v>5265</v>
          </cell>
          <cell r="K72">
            <v>3218</v>
          </cell>
          <cell r="L72">
            <v>3218</v>
          </cell>
          <cell r="M72">
            <v>702</v>
          </cell>
          <cell r="N72">
            <v>1404</v>
          </cell>
          <cell r="O72">
            <v>2106</v>
          </cell>
        </row>
        <row r="73">
          <cell r="C73">
            <v>7200</v>
          </cell>
          <cell r="D73">
            <v>7200</v>
          </cell>
          <cell r="E73">
            <v>7200</v>
          </cell>
          <cell r="F73">
            <v>3360</v>
          </cell>
          <cell r="G73">
            <v>7200</v>
          </cell>
          <cell r="H73">
            <v>7200</v>
          </cell>
          <cell r="I73">
            <v>7200</v>
          </cell>
          <cell r="J73">
            <v>7290</v>
          </cell>
          <cell r="K73">
            <v>4400</v>
          </cell>
          <cell r="L73">
            <v>4455</v>
          </cell>
          <cell r="M73">
            <v>960</v>
          </cell>
          <cell r="N73">
            <v>1920</v>
          </cell>
          <cell r="O73">
            <v>2880</v>
          </cell>
        </row>
        <row r="74">
          <cell r="C74">
            <v>7065</v>
          </cell>
          <cell r="D74">
            <v>7065</v>
          </cell>
          <cell r="E74">
            <v>7065</v>
          </cell>
          <cell r="F74">
            <v>3297</v>
          </cell>
          <cell r="G74">
            <v>7065</v>
          </cell>
          <cell r="H74">
            <v>7065</v>
          </cell>
          <cell r="I74">
            <v>7065</v>
          </cell>
          <cell r="J74">
            <v>7065</v>
          </cell>
          <cell r="K74">
            <v>4318</v>
          </cell>
          <cell r="L74">
            <v>4318</v>
          </cell>
          <cell r="M74">
            <v>942</v>
          </cell>
          <cell r="N74">
            <v>1884</v>
          </cell>
          <cell r="O74">
            <v>2826</v>
          </cell>
        </row>
        <row r="75">
          <cell r="C75">
            <v>1515</v>
          </cell>
          <cell r="D75">
            <v>1515</v>
          </cell>
          <cell r="E75">
            <v>1540</v>
          </cell>
          <cell r="F75">
            <v>722</v>
          </cell>
          <cell r="G75">
            <v>1540</v>
          </cell>
          <cell r="H75">
            <v>1540</v>
          </cell>
          <cell r="I75">
            <v>1515</v>
          </cell>
          <cell r="J75">
            <v>1515</v>
          </cell>
          <cell r="K75">
            <v>955</v>
          </cell>
          <cell r="L75">
            <v>955</v>
          </cell>
          <cell r="M75">
            <v>232</v>
          </cell>
          <cell r="N75">
            <v>444</v>
          </cell>
          <cell r="O75">
            <v>656</v>
          </cell>
        </row>
        <row r="78">
          <cell r="C78">
            <v>60</v>
          </cell>
          <cell r="D78">
            <v>60</v>
          </cell>
          <cell r="E78">
            <v>60</v>
          </cell>
          <cell r="F78">
            <v>60</v>
          </cell>
          <cell r="G78">
            <v>60</v>
          </cell>
          <cell r="H78">
            <v>60</v>
          </cell>
          <cell r="I78">
            <v>60</v>
          </cell>
          <cell r="J78">
            <v>60</v>
          </cell>
          <cell r="K78">
            <v>60</v>
          </cell>
          <cell r="L78">
            <v>60</v>
          </cell>
          <cell r="M78">
            <v>60</v>
          </cell>
          <cell r="N78">
            <v>60</v>
          </cell>
          <cell r="O78">
            <v>60</v>
          </cell>
        </row>
        <row r="81">
          <cell r="D81">
            <v>30</v>
          </cell>
          <cell r="E81">
            <v>30</v>
          </cell>
          <cell r="F81">
            <v>30</v>
          </cell>
          <cell r="G81">
            <v>30</v>
          </cell>
          <cell r="H81">
            <v>30</v>
          </cell>
          <cell r="I81">
            <v>30</v>
          </cell>
          <cell r="J81">
            <v>30</v>
          </cell>
          <cell r="K81">
            <v>30</v>
          </cell>
          <cell r="L81">
            <v>30</v>
          </cell>
          <cell r="M81">
            <v>30</v>
          </cell>
          <cell r="N81">
            <v>25</v>
          </cell>
          <cell r="O81">
            <v>25</v>
          </cell>
        </row>
        <row r="82">
          <cell r="C82">
            <v>31</v>
          </cell>
          <cell r="D82">
            <v>31</v>
          </cell>
          <cell r="E82">
            <v>31</v>
          </cell>
          <cell r="F82">
            <v>31</v>
          </cell>
          <cell r="G82">
            <v>31</v>
          </cell>
          <cell r="H82">
            <v>31</v>
          </cell>
          <cell r="I82">
            <v>31</v>
          </cell>
          <cell r="J82">
            <v>31</v>
          </cell>
          <cell r="K82">
            <v>31</v>
          </cell>
          <cell r="L82">
            <v>31</v>
          </cell>
          <cell r="M82">
            <v>31</v>
          </cell>
          <cell r="N82">
            <v>26</v>
          </cell>
          <cell r="O82">
            <v>26</v>
          </cell>
        </row>
        <row r="86">
          <cell r="C86">
            <v>0.5</v>
          </cell>
          <cell r="D86">
            <v>0.5</v>
          </cell>
          <cell r="E86">
            <v>0.5</v>
          </cell>
          <cell r="F86">
            <v>0.5</v>
          </cell>
          <cell r="G86">
            <v>0.5</v>
          </cell>
          <cell r="H86">
            <v>0.5</v>
          </cell>
          <cell r="I86">
            <v>0.5</v>
          </cell>
          <cell r="J86">
            <v>0.5</v>
          </cell>
          <cell r="K86">
            <v>0.5</v>
          </cell>
          <cell r="L86">
            <v>0.5</v>
          </cell>
          <cell r="M86">
            <v>0.5</v>
          </cell>
          <cell r="N86">
            <v>0.5</v>
          </cell>
          <cell r="O86">
            <v>0.5</v>
          </cell>
        </row>
        <row r="87">
          <cell r="C87">
            <v>6</v>
          </cell>
          <cell r="D87">
            <v>6</v>
          </cell>
          <cell r="E87">
            <v>0</v>
          </cell>
          <cell r="F87">
            <v>6</v>
          </cell>
          <cell r="G87">
            <v>6</v>
          </cell>
          <cell r="H87">
            <v>6</v>
          </cell>
          <cell r="I87">
            <v>6</v>
          </cell>
          <cell r="J87">
            <v>6</v>
          </cell>
          <cell r="K87">
            <v>6</v>
          </cell>
          <cell r="L87">
            <v>0</v>
          </cell>
          <cell r="M87">
            <v>6</v>
          </cell>
          <cell r="N87">
            <v>0</v>
          </cell>
          <cell r="O87">
            <v>6</v>
          </cell>
        </row>
        <row r="88">
          <cell r="C88">
            <v>0</v>
          </cell>
          <cell r="D88">
            <v>0</v>
          </cell>
          <cell r="E88">
            <v>3</v>
          </cell>
          <cell r="F88">
            <v>0</v>
          </cell>
          <cell r="G88">
            <v>0.5</v>
          </cell>
          <cell r="H88">
            <v>0</v>
          </cell>
          <cell r="I88">
            <v>0.5</v>
          </cell>
          <cell r="J88">
            <v>0</v>
          </cell>
          <cell r="K88">
            <v>2</v>
          </cell>
          <cell r="L88">
            <v>0</v>
          </cell>
          <cell r="M88">
            <v>2</v>
          </cell>
          <cell r="N88">
            <v>0</v>
          </cell>
          <cell r="O88">
            <v>3</v>
          </cell>
        </row>
        <row r="89">
          <cell r="C89">
            <v>0.5</v>
          </cell>
          <cell r="D89">
            <v>0.5</v>
          </cell>
          <cell r="E89">
            <v>0.5</v>
          </cell>
          <cell r="F89">
            <v>0.5</v>
          </cell>
          <cell r="G89">
            <v>0.5</v>
          </cell>
          <cell r="H89">
            <v>0.5</v>
          </cell>
          <cell r="I89">
            <v>0.5</v>
          </cell>
          <cell r="J89">
            <v>0.5</v>
          </cell>
          <cell r="K89">
            <v>0.5</v>
          </cell>
          <cell r="L89">
            <v>0.5</v>
          </cell>
          <cell r="M89">
            <v>0.5</v>
          </cell>
          <cell r="N89">
            <v>0.5</v>
          </cell>
          <cell r="O89">
            <v>0.5</v>
          </cell>
        </row>
        <row r="90">
          <cell r="C90">
            <v>7</v>
          </cell>
          <cell r="D90">
            <v>7</v>
          </cell>
          <cell r="E90">
            <v>4</v>
          </cell>
          <cell r="F90">
            <v>7</v>
          </cell>
          <cell r="G90">
            <v>7.5</v>
          </cell>
          <cell r="H90">
            <v>7</v>
          </cell>
          <cell r="I90">
            <v>7.5</v>
          </cell>
          <cell r="J90">
            <v>7</v>
          </cell>
          <cell r="K90">
            <v>9</v>
          </cell>
          <cell r="L90">
            <v>1</v>
          </cell>
          <cell r="M90">
            <v>9</v>
          </cell>
          <cell r="N90">
            <v>1</v>
          </cell>
          <cell r="O90">
            <v>10</v>
          </cell>
        </row>
        <row r="91">
          <cell r="C91">
            <v>0.5</v>
          </cell>
          <cell r="D91">
            <v>0.5</v>
          </cell>
          <cell r="E91">
            <v>0.5</v>
          </cell>
          <cell r="F91">
            <v>0.5</v>
          </cell>
          <cell r="G91">
            <v>0.5</v>
          </cell>
          <cell r="H91">
            <v>0.5</v>
          </cell>
          <cell r="I91">
            <v>0.5</v>
          </cell>
          <cell r="J91">
            <v>0.5</v>
          </cell>
          <cell r="K91">
            <v>0.5</v>
          </cell>
          <cell r="L91">
            <v>0.5</v>
          </cell>
          <cell r="M91">
            <v>0.5</v>
          </cell>
          <cell r="N91">
            <v>0.5</v>
          </cell>
          <cell r="O91">
            <v>0.5</v>
          </cell>
        </row>
        <row r="92">
          <cell r="C92">
            <v>5</v>
          </cell>
          <cell r="D92">
            <v>0</v>
          </cell>
          <cell r="E92">
            <v>0</v>
          </cell>
          <cell r="F92">
            <v>5</v>
          </cell>
          <cell r="G92">
            <v>0</v>
          </cell>
          <cell r="H92">
            <v>5</v>
          </cell>
          <cell r="I92">
            <v>5</v>
          </cell>
          <cell r="J92">
            <v>5</v>
          </cell>
          <cell r="K92">
            <v>5</v>
          </cell>
          <cell r="L92">
            <v>5</v>
          </cell>
          <cell r="M92">
            <v>0</v>
          </cell>
          <cell r="N92">
            <v>0</v>
          </cell>
          <cell r="O92">
            <v>5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6</v>
          </cell>
          <cell r="J93">
            <v>6</v>
          </cell>
          <cell r="K93">
            <v>6</v>
          </cell>
          <cell r="L93">
            <v>0</v>
          </cell>
          <cell r="M93">
            <v>3</v>
          </cell>
          <cell r="N93">
            <v>3</v>
          </cell>
          <cell r="O93">
            <v>0</v>
          </cell>
        </row>
        <row r="94">
          <cell r="C94">
            <v>2</v>
          </cell>
          <cell r="D94">
            <v>0</v>
          </cell>
          <cell r="E94">
            <v>2</v>
          </cell>
          <cell r="F94">
            <v>2</v>
          </cell>
          <cell r="G94">
            <v>0.5</v>
          </cell>
          <cell r="H94">
            <v>2</v>
          </cell>
          <cell r="I94">
            <v>2</v>
          </cell>
          <cell r="J94">
            <v>2</v>
          </cell>
          <cell r="K94">
            <v>0</v>
          </cell>
          <cell r="L94">
            <v>2</v>
          </cell>
          <cell r="M94">
            <v>2</v>
          </cell>
          <cell r="N94">
            <v>0</v>
          </cell>
          <cell r="O94">
            <v>2</v>
          </cell>
        </row>
        <row r="95">
          <cell r="C95">
            <v>0.5</v>
          </cell>
          <cell r="D95">
            <v>0</v>
          </cell>
          <cell r="E95">
            <v>0.5</v>
          </cell>
          <cell r="F95">
            <v>0.5</v>
          </cell>
          <cell r="G95">
            <v>0.5</v>
          </cell>
          <cell r="H95">
            <v>0.5</v>
          </cell>
          <cell r="I95">
            <v>0.5</v>
          </cell>
          <cell r="J95">
            <v>0.5</v>
          </cell>
          <cell r="K95">
            <v>0.5</v>
          </cell>
          <cell r="L95">
            <v>0.5</v>
          </cell>
          <cell r="M95">
            <v>0.5</v>
          </cell>
          <cell r="N95">
            <v>0.5</v>
          </cell>
          <cell r="O95">
            <v>0.5</v>
          </cell>
        </row>
        <row r="96">
          <cell r="C96">
            <v>8</v>
          </cell>
          <cell r="D96">
            <v>0.5</v>
          </cell>
          <cell r="E96">
            <v>3</v>
          </cell>
          <cell r="F96">
            <v>8</v>
          </cell>
          <cell r="G96">
            <v>1.5</v>
          </cell>
          <cell r="H96">
            <v>8</v>
          </cell>
          <cell r="I96">
            <v>14</v>
          </cell>
          <cell r="J96">
            <v>14</v>
          </cell>
          <cell r="K96">
            <v>12</v>
          </cell>
          <cell r="L96">
            <v>8</v>
          </cell>
          <cell r="M96">
            <v>6</v>
          </cell>
          <cell r="N96">
            <v>4</v>
          </cell>
          <cell r="O96">
            <v>8</v>
          </cell>
        </row>
        <row r="109">
          <cell r="C109">
            <v>65.67</v>
          </cell>
          <cell r="D109">
            <v>65.67</v>
          </cell>
          <cell r="E109">
            <v>65.67</v>
          </cell>
          <cell r="F109">
            <v>65.67</v>
          </cell>
          <cell r="G109">
            <v>65.67</v>
          </cell>
          <cell r="H109">
            <v>65.67</v>
          </cell>
          <cell r="I109">
            <v>65.67</v>
          </cell>
          <cell r="J109">
            <v>65.67</v>
          </cell>
          <cell r="K109">
            <v>65.67</v>
          </cell>
          <cell r="L109">
            <v>65.67</v>
          </cell>
          <cell r="M109">
            <v>65.67</v>
          </cell>
          <cell r="N109">
            <v>65.67</v>
          </cell>
          <cell r="O109">
            <v>65.67</v>
          </cell>
        </row>
        <row r="110">
          <cell r="C110">
            <v>80</v>
          </cell>
          <cell r="D110">
            <v>80</v>
          </cell>
          <cell r="E110">
            <v>80</v>
          </cell>
          <cell r="F110">
            <v>80</v>
          </cell>
          <cell r="G110">
            <v>80</v>
          </cell>
          <cell r="H110">
            <v>80</v>
          </cell>
          <cell r="I110">
            <v>80</v>
          </cell>
          <cell r="J110">
            <v>80</v>
          </cell>
          <cell r="K110">
            <v>80</v>
          </cell>
          <cell r="L110">
            <v>80</v>
          </cell>
          <cell r="M110">
            <v>80</v>
          </cell>
          <cell r="N110">
            <v>80</v>
          </cell>
          <cell r="O110">
            <v>80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2">
          <cell r="C12">
            <v>115.71</v>
          </cell>
          <cell r="D12">
            <v>105.72</v>
          </cell>
          <cell r="E12">
            <v>263.33</v>
          </cell>
          <cell r="F12">
            <v>235.24</v>
          </cell>
          <cell r="G12">
            <v>248</v>
          </cell>
          <cell r="H12">
            <v>173.6</v>
          </cell>
          <cell r="I12">
            <v>259.74</v>
          </cell>
          <cell r="J12">
            <v>291.64999999999998</v>
          </cell>
          <cell r="K12">
            <v>557.12</v>
          </cell>
          <cell r="L12">
            <v>223.47</v>
          </cell>
          <cell r="M12">
            <v>571</v>
          </cell>
          <cell r="N12">
            <v>181</v>
          </cell>
          <cell r="O12">
            <v>119.25</v>
          </cell>
        </row>
        <row r="13">
          <cell r="C13">
            <v>1310879</v>
          </cell>
          <cell r="D13">
            <v>1374360</v>
          </cell>
          <cell r="E13">
            <v>368662</v>
          </cell>
          <cell r="F13">
            <v>588100</v>
          </cell>
          <cell r="G13">
            <v>322400</v>
          </cell>
          <cell r="H13">
            <v>0</v>
          </cell>
          <cell r="I13">
            <v>0</v>
          </cell>
          <cell r="J13">
            <v>0</v>
          </cell>
          <cell r="K13">
            <v>267418</v>
          </cell>
          <cell r="L13">
            <v>71510</v>
          </cell>
          <cell r="M13">
            <v>0</v>
          </cell>
          <cell r="N13">
            <v>217200</v>
          </cell>
          <cell r="O13">
            <v>238500</v>
          </cell>
        </row>
        <row r="56">
          <cell r="C56">
            <v>108.76</v>
          </cell>
          <cell r="D56">
            <v>105.72</v>
          </cell>
          <cell r="E56">
            <v>211.9</v>
          </cell>
          <cell r="F56">
            <v>233.16</v>
          </cell>
          <cell r="G56">
            <v>248</v>
          </cell>
          <cell r="H56">
            <v>173.6</v>
          </cell>
          <cell r="I56">
            <v>259.74</v>
          </cell>
          <cell r="J56">
            <v>291.64999999999998</v>
          </cell>
          <cell r="K56">
            <v>557.12</v>
          </cell>
          <cell r="L56">
            <v>223.47</v>
          </cell>
          <cell r="M56">
            <v>571</v>
          </cell>
          <cell r="N56">
            <v>181</v>
          </cell>
          <cell r="O56">
            <v>119.25</v>
          </cell>
        </row>
        <row r="57">
          <cell r="C57">
            <v>1305120</v>
          </cell>
          <cell r="D57">
            <v>1839528</v>
          </cell>
          <cell r="E57">
            <v>1356160</v>
          </cell>
          <cell r="F57">
            <v>816060</v>
          </cell>
          <cell r="G57">
            <v>1463200</v>
          </cell>
          <cell r="H57">
            <v>295120</v>
          </cell>
          <cell r="I57">
            <v>493506</v>
          </cell>
          <cell r="J57">
            <v>291650</v>
          </cell>
          <cell r="K57">
            <v>1671360</v>
          </cell>
          <cell r="L57">
            <v>357552</v>
          </cell>
          <cell r="M57">
            <v>342600</v>
          </cell>
          <cell r="N57">
            <v>325800</v>
          </cell>
          <cell r="O57">
            <v>310050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tabSelected="1" topLeftCell="C1" workbookViewId="0">
      <selection activeCell="C84" sqref="C84:O85"/>
    </sheetView>
  </sheetViews>
  <sheetFormatPr defaultRowHeight="15.75"/>
  <cols>
    <col min="1" max="1" width="40.7109375" style="32" customWidth="1"/>
    <col min="2" max="2" width="12.42578125" style="32" customWidth="1"/>
    <col min="3" max="3" width="12.7109375" style="32" customWidth="1"/>
    <col min="4" max="4" width="14" style="32" customWidth="1"/>
    <col min="5" max="5" width="14.85546875" style="32" customWidth="1"/>
    <col min="6" max="6" width="15.5703125" style="32" customWidth="1"/>
    <col min="7" max="7" width="13.5703125" style="32" customWidth="1"/>
    <col min="8" max="8" width="17" style="32" customWidth="1"/>
    <col min="9" max="9" width="16" style="32" customWidth="1"/>
    <col min="10" max="10" width="17.42578125" style="32" customWidth="1"/>
    <col min="11" max="11" width="18.140625" style="32" customWidth="1"/>
    <col min="12" max="12" width="16.5703125" style="32" customWidth="1"/>
    <col min="13" max="13" width="12.7109375" style="32" customWidth="1"/>
    <col min="14" max="14" width="13.140625" style="32" customWidth="1"/>
    <col min="15" max="15" width="14" style="32" customWidth="1"/>
    <col min="16" max="16" width="9.140625" style="3"/>
  </cols>
  <sheetData>
    <row r="1" spans="1:15">
      <c r="A1" s="1" t="s">
        <v>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6.5" thickBo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37" t="s">
        <v>1</v>
      </c>
      <c r="B3" s="37" t="s">
        <v>2</v>
      </c>
      <c r="C3" s="40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>
      <c r="A4" s="38"/>
      <c r="B4" s="38"/>
      <c r="C4" s="35" t="s">
        <v>4</v>
      </c>
      <c r="D4" s="35"/>
      <c r="E4" s="35"/>
      <c r="F4" s="35"/>
      <c r="G4" s="35"/>
      <c r="H4" s="35"/>
      <c r="I4" s="35" t="s">
        <v>5</v>
      </c>
      <c r="J4" s="35"/>
      <c r="K4" s="35" t="s">
        <v>6</v>
      </c>
      <c r="L4" s="35"/>
      <c r="M4" s="35"/>
      <c r="N4" s="35" t="s">
        <v>7</v>
      </c>
      <c r="O4" s="35"/>
    </row>
    <row r="5" spans="1:15">
      <c r="A5" s="38"/>
      <c r="B5" s="38"/>
      <c r="C5" s="36" t="s">
        <v>8</v>
      </c>
      <c r="D5" s="36"/>
      <c r="E5" s="36"/>
      <c r="F5" s="36"/>
      <c r="G5" s="35" t="s">
        <v>9</v>
      </c>
      <c r="H5" s="35"/>
      <c r="I5" s="36" t="s">
        <v>10</v>
      </c>
      <c r="J5" s="36"/>
      <c r="K5" s="36" t="s">
        <v>11</v>
      </c>
      <c r="L5" s="36"/>
      <c r="M5" s="36"/>
      <c r="N5" s="6" t="s">
        <v>12</v>
      </c>
      <c r="O5" s="6" t="s">
        <v>13</v>
      </c>
    </row>
    <row r="6" spans="1:15">
      <c r="A6" s="38"/>
      <c r="B6" s="38"/>
      <c r="C6" s="7" t="s">
        <v>14</v>
      </c>
      <c r="D6" s="8" t="str">
        <f>+C7</f>
        <v>Iguaçu</v>
      </c>
      <c r="E6" s="7" t="str">
        <f>+D7</f>
        <v>Desvio Ribas</v>
      </c>
      <c r="F6" s="8" t="s">
        <v>78</v>
      </c>
      <c r="G6" s="8" t="str">
        <f>+E7</f>
        <v>Guarapuava</v>
      </c>
      <c r="H6" s="8" t="str">
        <f>+G7</f>
        <v>Cascavel</v>
      </c>
      <c r="I6" s="7" t="s">
        <v>79</v>
      </c>
      <c r="J6" s="8" t="s">
        <v>15</v>
      </c>
      <c r="K6" s="8" t="str">
        <f>+J7</f>
        <v>Front. Argentina</v>
      </c>
      <c r="L6" s="8" t="str">
        <f>+K7</f>
        <v>J.V. Gonzalez</v>
      </c>
      <c r="M6" s="7" t="str">
        <f>+L7</f>
        <v>Salta</v>
      </c>
      <c r="N6" s="8" t="str">
        <f>+M7</f>
        <v>Socompa</v>
      </c>
      <c r="O6" s="7" t="str">
        <f>+N7</f>
        <v>A Victoria</v>
      </c>
    </row>
    <row r="7" spans="1:15" ht="16.5" thickBot="1">
      <c r="A7" s="39"/>
      <c r="B7" s="39"/>
      <c r="C7" s="9" t="s">
        <v>80</v>
      </c>
      <c r="D7" s="9" t="s">
        <v>16</v>
      </c>
      <c r="E7" s="9" t="s">
        <v>17</v>
      </c>
      <c r="F7" s="9" t="s">
        <v>81</v>
      </c>
      <c r="G7" s="9" t="s">
        <v>18</v>
      </c>
      <c r="H7" s="9" t="s">
        <v>82</v>
      </c>
      <c r="I7" s="9" t="s">
        <v>19</v>
      </c>
      <c r="J7" s="9" t="s">
        <v>83</v>
      </c>
      <c r="K7" s="9" t="s">
        <v>84</v>
      </c>
      <c r="L7" s="9" t="s">
        <v>20</v>
      </c>
      <c r="M7" s="9" t="s">
        <v>21</v>
      </c>
      <c r="N7" s="9" t="s">
        <v>22</v>
      </c>
      <c r="O7" s="9" t="s">
        <v>23</v>
      </c>
    </row>
    <row r="8" spans="1:15">
      <c r="A8" s="10" t="s">
        <v>24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 t="s">
        <v>25</v>
      </c>
      <c r="B9" s="11" t="s">
        <v>26</v>
      </c>
      <c r="C9" s="12" t="str">
        <f>+'[4]Frota Trem Atual'!C11</f>
        <v>GM GT 22</v>
      </c>
      <c r="D9" s="12" t="str">
        <f>+'[4]Frota Trem Atual'!D11</f>
        <v>GE C 30</v>
      </c>
      <c r="E9" s="12" t="str">
        <f>+'[4]Frota Trem Atual'!E11</f>
        <v>GM G22 UB</v>
      </c>
      <c r="F9" s="12" t="str">
        <f>+'[4]Frota Trem Atual'!F11</f>
        <v>GM G22 UB</v>
      </c>
      <c r="G9" s="12" t="str">
        <f>+'[4]Frota Trem Atual'!G11</f>
        <v>GM G12</v>
      </c>
      <c r="H9" s="12" t="str">
        <f>+'[4]Frota Trem Atual'!H11</f>
        <v>GE C 30</v>
      </c>
      <c r="I9" s="12" t="str">
        <f>+'[4]Frota Trem Atual'!I11</f>
        <v>GE C 30</v>
      </c>
      <c r="J9" s="12" t="str">
        <f>+'[4]Frota Trem Atual'!J11</f>
        <v>GE C 30</v>
      </c>
      <c r="K9" s="12" t="str">
        <f>+'[4]Frota Trem Atual'!K11</f>
        <v>GM GT 22</v>
      </c>
      <c r="L9" s="12" t="str">
        <f>+'[4]Frota Trem Atual'!L11</f>
        <v>GM GT 22</v>
      </c>
      <c r="M9" s="12" t="str">
        <f>+'[4]Frota Trem Atual'!M11</f>
        <v>GM G22 UB</v>
      </c>
      <c r="N9" s="12" t="str">
        <f>+'[4]Frota Trem Atual'!N11</f>
        <v>GM G22 UB</v>
      </c>
      <c r="O9" s="12" t="str">
        <f>+'[4]Frota Trem Atual'!O11</f>
        <v>GM G22 UB</v>
      </c>
    </row>
    <row r="10" spans="1:15">
      <c r="A10" s="2" t="s">
        <v>27</v>
      </c>
      <c r="B10" s="11" t="s">
        <v>28</v>
      </c>
      <c r="C10" s="12" t="str">
        <f>+'[4]Frota Trem Atual'!C20</f>
        <v xml:space="preserve">Gôndola </v>
      </c>
      <c r="D10" s="12" t="str">
        <f>+'[4]Frota Trem Atual'!D20</f>
        <v xml:space="preserve">Gôndola </v>
      </c>
      <c r="E10" s="12" t="str">
        <f>+'[4]Frota Trem Atual'!E20</f>
        <v xml:space="preserve">Gôndola </v>
      </c>
      <c r="F10" s="12" t="str">
        <f>+'[4]Frota Trem Atual'!F20</f>
        <v xml:space="preserve">Gôndola </v>
      </c>
      <c r="G10" s="12" t="str">
        <f>+'[4]Frota Trem Atual'!G20</f>
        <v xml:space="preserve">Gôndola </v>
      </c>
      <c r="H10" s="12" t="str">
        <f>+'[4]Frota Trem Atual'!H20</f>
        <v xml:space="preserve">Gôndola </v>
      </c>
      <c r="I10" s="12" t="str">
        <f>+'[4]Frota Trem Atual'!I20</f>
        <v xml:space="preserve">Gôndola </v>
      </c>
      <c r="J10" s="12" t="str">
        <f>+'[4]Frota Trem Atual'!J20</f>
        <v xml:space="preserve">Gôndola </v>
      </c>
      <c r="K10" s="12" t="str">
        <f>+'[4]Frota Trem Atual'!K20</f>
        <v xml:space="preserve">Gôndola </v>
      </c>
      <c r="L10" s="12" t="str">
        <f>+'[4]Frota Trem Atual'!L20</f>
        <v xml:space="preserve">Gôndola </v>
      </c>
      <c r="M10" s="12" t="str">
        <f>+'[4]Frota Trem Atual'!M20</f>
        <v xml:space="preserve">Gôndola </v>
      </c>
      <c r="N10" s="12" t="str">
        <f>+'[4]Frota Trem Atual'!N20</f>
        <v xml:space="preserve">Gôndola </v>
      </c>
      <c r="O10" s="12" t="str">
        <f>+'[4]Frota Trem Atual'!O20</f>
        <v xml:space="preserve">Gôndola </v>
      </c>
    </row>
    <row r="11" spans="1:15">
      <c r="A11" s="2" t="s">
        <v>29</v>
      </c>
      <c r="B11" s="11" t="s">
        <v>30</v>
      </c>
      <c r="C11" s="12">
        <f>+'[4]Frota Trem Atual'!C31</f>
        <v>2</v>
      </c>
      <c r="D11" s="12">
        <f>+'[4]Frota Trem Atual'!D31</f>
        <v>3</v>
      </c>
      <c r="E11" s="12">
        <f>+'[4]Frota Trem Atual'!E31</f>
        <v>3</v>
      </c>
      <c r="F11" s="12">
        <f>+'[4]Frota Trem Atual'!F31</f>
        <v>3</v>
      </c>
      <c r="G11" s="12">
        <f>+'[4]Frota Trem Atual'!G31</f>
        <v>3</v>
      </c>
      <c r="H11" s="12">
        <f>+'[4]Frota Trem Atual'!H31</f>
        <v>3</v>
      </c>
      <c r="I11" s="12">
        <f>+'[4]Frota Trem Atual'!I31</f>
        <v>2</v>
      </c>
      <c r="J11" s="12">
        <f>+'[4]Frota Trem Atual'!J31</f>
        <v>2</v>
      </c>
      <c r="K11" s="12">
        <f>+'[4]Frota Trem Atual'!K31</f>
        <v>3</v>
      </c>
      <c r="L11" s="12">
        <f>+'[4]Frota Trem Atual'!L31</f>
        <v>3</v>
      </c>
      <c r="M11" s="12">
        <f>+'[4]Frota Trem Atual'!M31</f>
        <v>2</v>
      </c>
      <c r="N11" s="12">
        <f>+'[4]Frota Trem Atual'!N31</f>
        <v>3</v>
      </c>
      <c r="O11" s="12">
        <f>+'[4]Frota Trem Atual'!O31</f>
        <v>3</v>
      </c>
    </row>
    <row r="12" spans="1:15">
      <c r="A12" s="2" t="s">
        <v>31</v>
      </c>
      <c r="B12" s="11" t="s">
        <v>32</v>
      </c>
      <c r="C12" s="12">
        <f>+'[4]Frota Trem Atual'!C32</f>
        <v>45</v>
      </c>
      <c r="D12" s="12">
        <f>+'[4]Frota Trem Atual'!D32</f>
        <v>84</v>
      </c>
      <c r="E12" s="12">
        <f>+'[4]Frota Trem Atual'!E32</f>
        <v>40</v>
      </c>
      <c r="F12" s="12">
        <f>+'[4]Frota Trem Atual'!F32</f>
        <v>28</v>
      </c>
      <c r="G12" s="12">
        <f>+'[4]Frota Trem Atual'!G32</f>
        <v>33</v>
      </c>
      <c r="H12" s="12">
        <f>+'[4]Frota Trem Atual'!H32</f>
        <v>65</v>
      </c>
      <c r="I12" s="12">
        <f>+'[4]Frota Trem Atual'!I32</f>
        <v>65</v>
      </c>
      <c r="J12" s="12">
        <f>+'[4]Frota Trem Atual'!J32</f>
        <v>65</v>
      </c>
      <c r="K12" s="12">
        <f>+'[4]Frota Trem Atual'!K32</f>
        <v>45</v>
      </c>
      <c r="L12" s="12">
        <f>+'[4]Frota Trem Atual'!L32</f>
        <v>45</v>
      </c>
      <c r="M12" s="12">
        <f>+'[4]Frota Trem Atual'!M32</f>
        <v>12</v>
      </c>
      <c r="N12" s="12">
        <f>+'[4]Frota Trem Atual'!N32</f>
        <v>24</v>
      </c>
      <c r="O12" s="12">
        <f>+'[4]Frota Trem Atual'!O32</f>
        <v>24</v>
      </c>
    </row>
    <row r="13" spans="1:15">
      <c r="A13" s="2" t="s">
        <v>33</v>
      </c>
      <c r="B13" s="11" t="s">
        <v>34</v>
      </c>
      <c r="C13" s="13">
        <f>+'[4]Frota Trem Atual'!C33</f>
        <v>2700</v>
      </c>
      <c r="D13" s="13">
        <f>+'[4]Frota Trem Atual'!D33</f>
        <v>5040</v>
      </c>
      <c r="E13" s="13">
        <f>+'[4]Frota Trem Atual'!E33</f>
        <v>2400</v>
      </c>
      <c r="F13" s="13">
        <f>+'[4]Frota Trem Atual'!F33</f>
        <v>1680</v>
      </c>
      <c r="G13" s="13">
        <f>+'[4]Frota Trem Atual'!G33</f>
        <v>1980</v>
      </c>
      <c r="H13" s="13">
        <f>+'[4]Frota Trem Atual'!H33</f>
        <v>3900</v>
      </c>
      <c r="I13" s="13">
        <f>+'[4]Frota Trem Atual'!I33</f>
        <v>3900</v>
      </c>
      <c r="J13" s="13">
        <f>+'[4]Frota Trem Atual'!J33</f>
        <v>3900</v>
      </c>
      <c r="K13" s="13">
        <f>+'[4]Frota Trem Atual'!K33</f>
        <v>2025</v>
      </c>
      <c r="L13" s="13">
        <f>+'[4]Frota Trem Atual'!L33</f>
        <v>2025</v>
      </c>
      <c r="M13" s="13">
        <f>+'[4]Frota Trem Atual'!M33</f>
        <v>540</v>
      </c>
      <c r="N13" s="13">
        <f>+'[4]Frota Trem Atual'!N33</f>
        <v>1080</v>
      </c>
      <c r="O13" s="13">
        <f>+'[4]Frota Trem Atual'!O33</f>
        <v>1080</v>
      </c>
    </row>
    <row r="14" spans="1:15">
      <c r="A14" s="2" t="s">
        <v>35</v>
      </c>
      <c r="B14" s="11" t="s">
        <v>36</v>
      </c>
      <c r="C14" s="14">
        <f>+'[4]Frota Trem Atual'!C34</f>
        <v>3600</v>
      </c>
      <c r="D14" s="14">
        <f>+'[4]Frota Trem Atual'!D34</f>
        <v>6720</v>
      </c>
      <c r="E14" s="14">
        <f>+'[4]Frota Trem Atual'!E34</f>
        <v>3200</v>
      </c>
      <c r="F14" s="14">
        <f>+'[4]Frota Trem Atual'!F34</f>
        <v>2240</v>
      </c>
      <c r="G14" s="14">
        <f>+'[4]Frota Trem Atual'!G34</f>
        <v>2640</v>
      </c>
      <c r="H14" s="14">
        <f>+'[4]Frota Trem Atual'!H34</f>
        <v>5200</v>
      </c>
      <c r="I14" s="14">
        <f>+'[4]Frota Trem Atual'!I34</f>
        <v>5200</v>
      </c>
      <c r="J14" s="14">
        <f>+'[4]Frota Trem Atual'!J34</f>
        <v>5200</v>
      </c>
      <c r="K14" s="14">
        <f>+'[4]Frota Trem Atual'!K34</f>
        <v>2925</v>
      </c>
      <c r="L14" s="14">
        <f>+'[4]Frota Trem Atual'!L34</f>
        <v>2925</v>
      </c>
      <c r="M14" s="14">
        <f>+'[4]Frota Trem Atual'!M34</f>
        <v>780</v>
      </c>
      <c r="N14" s="14">
        <f>+'[4]Frota Trem Atual'!N34</f>
        <v>1560</v>
      </c>
      <c r="O14" s="14">
        <f>+'[4]Frota Trem Atual'!O34</f>
        <v>1560</v>
      </c>
    </row>
    <row r="15" spans="1:15">
      <c r="A15" s="2" t="s">
        <v>37</v>
      </c>
      <c r="B15" s="11" t="s">
        <v>38</v>
      </c>
      <c r="C15" s="13">
        <f>+[4]Frotas!C13</f>
        <v>1310879</v>
      </c>
      <c r="D15" s="13">
        <f>+[4]Frotas!D13</f>
        <v>1374360</v>
      </c>
      <c r="E15" s="13">
        <f>+[4]Frotas!E13</f>
        <v>368662</v>
      </c>
      <c r="F15" s="13">
        <f>+[4]Frotas!F13</f>
        <v>588100</v>
      </c>
      <c r="G15" s="13">
        <f>+[4]Frotas!G13</f>
        <v>322400</v>
      </c>
      <c r="H15" s="13">
        <f>+[4]Frotas!H13</f>
        <v>0</v>
      </c>
      <c r="I15" s="13">
        <f>+[4]Frotas!I13</f>
        <v>0</v>
      </c>
      <c r="J15" s="13">
        <f>+[4]Frotas!J13</f>
        <v>0</v>
      </c>
      <c r="K15" s="13">
        <f>+[4]Frotas!K13</f>
        <v>267418</v>
      </c>
      <c r="L15" s="13">
        <f>+[4]Frotas!L13</f>
        <v>71510</v>
      </c>
      <c r="M15" s="13">
        <f>+[4]Frotas!M13</f>
        <v>0</v>
      </c>
      <c r="N15" s="13">
        <f>+[4]Frotas!N13</f>
        <v>217200</v>
      </c>
      <c r="O15" s="13">
        <f>+[4]Frotas!O13</f>
        <v>238500</v>
      </c>
    </row>
    <row r="16" spans="1:15">
      <c r="A16" s="15" t="s">
        <v>39</v>
      </c>
      <c r="B16" s="16" t="s">
        <v>40</v>
      </c>
      <c r="C16" s="17">
        <f>+'[4]Frota Trem Atual'!C35</f>
        <v>764</v>
      </c>
      <c r="D16" s="17">
        <f>+'[4]Frota Trem Atual'!D35</f>
        <v>1419</v>
      </c>
      <c r="E16" s="17">
        <f>+'[4]Frota Trem Atual'!E35</f>
        <v>706</v>
      </c>
      <c r="F16" s="17">
        <f>+'[4]Frota Trem Atual'!F35</f>
        <v>514</v>
      </c>
      <c r="G16" s="17">
        <f>+'[4]Frota Trem Atual'!G35</f>
        <v>603</v>
      </c>
      <c r="H16" s="17">
        <f>+'[4]Frota Trem Atual'!H35</f>
        <v>1115</v>
      </c>
      <c r="I16" s="17">
        <f>+'[4]Frota Trem Atual'!I35</f>
        <v>1090</v>
      </c>
      <c r="J16" s="17">
        <f>+'[4]Frota Trem Atual'!J35</f>
        <v>1090</v>
      </c>
      <c r="K16" s="17">
        <f>+'[4]Frota Trem Atual'!K35</f>
        <v>741</v>
      </c>
      <c r="L16" s="17">
        <f>+'[4]Frota Trem Atual'!L35</f>
        <v>741</v>
      </c>
      <c r="M16" s="17">
        <f>+'[4]Frota Trem Atual'!M35</f>
        <v>224</v>
      </c>
      <c r="N16" s="17">
        <f>+'[4]Frota Trem Atual'!N35</f>
        <v>426</v>
      </c>
      <c r="O16" s="17">
        <f>+'[4]Frota Trem Atual'!O35</f>
        <v>426</v>
      </c>
    </row>
    <row r="17" spans="1:15">
      <c r="A17" s="10" t="s">
        <v>41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 t="s">
        <v>42</v>
      </c>
      <c r="B18" s="18" t="s">
        <v>40</v>
      </c>
      <c r="C18" s="19">
        <f t="shared" ref="C18:O18" si="0">+C16</f>
        <v>764</v>
      </c>
      <c r="D18" s="19">
        <f t="shared" si="0"/>
        <v>1419</v>
      </c>
      <c r="E18" s="19">
        <f t="shared" si="0"/>
        <v>706</v>
      </c>
      <c r="F18" s="19">
        <f t="shared" si="0"/>
        <v>514</v>
      </c>
      <c r="G18" s="19">
        <f t="shared" si="0"/>
        <v>603</v>
      </c>
      <c r="H18" s="19">
        <f t="shared" si="0"/>
        <v>1115</v>
      </c>
      <c r="I18" s="19">
        <f t="shared" si="0"/>
        <v>1090</v>
      </c>
      <c r="J18" s="19">
        <f t="shared" si="0"/>
        <v>1090</v>
      </c>
      <c r="K18" s="19">
        <f t="shared" si="0"/>
        <v>741</v>
      </c>
      <c r="L18" s="19">
        <f t="shared" si="0"/>
        <v>741</v>
      </c>
      <c r="M18" s="19">
        <f t="shared" si="0"/>
        <v>224</v>
      </c>
      <c r="N18" s="19">
        <f t="shared" si="0"/>
        <v>426</v>
      </c>
      <c r="O18" s="19">
        <f t="shared" si="0"/>
        <v>426</v>
      </c>
    </row>
    <row r="19" spans="1:15">
      <c r="A19" s="2" t="s">
        <v>43</v>
      </c>
      <c r="B19" s="18" t="s">
        <v>40</v>
      </c>
      <c r="C19" s="20">
        <f>[4]Premissas!C109*2</f>
        <v>131.34</v>
      </c>
      <c r="D19" s="20">
        <f>[4]Premissas!D109*2</f>
        <v>131.34</v>
      </c>
      <c r="E19" s="20">
        <f>[4]Premissas!E109*2</f>
        <v>131.34</v>
      </c>
      <c r="F19" s="20">
        <f>[4]Premissas!F109*2</f>
        <v>131.34</v>
      </c>
      <c r="G19" s="20">
        <f>[4]Premissas!G109*2</f>
        <v>131.34</v>
      </c>
      <c r="H19" s="20">
        <f>[4]Premissas!H109*2</f>
        <v>131.34</v>
      </c>
      <c r="I19" s="20">
        <f>[4]Premissas!I109*2</f>
        <v>131.34</v>
      </c>
      <c r="J19" s="20">
        <f>[4]Premissas!J109*2</f>
        <v>131.34</v>
      </c>
      <c r="K19" s="20">
        <f>[4]Premissas!K109*2</f>
        <v>131.34</v>
      </c>
      <c r="L19" s="20">
        <f>[4]Premissas!L109*2</f>
        <v>131.34</v>
      </c>
      <c r="M19" s="20">
        <f>[4]Premissas!M109*2</f>
        <v>131.34</v>
      </c>
      <c r="N19" s="20">
        <f>[4]Premissas!N109*2</f>
        <v>131.34</v>
      </c>
      <c r="O19" s="20">
        <f>[4]Premissas!O109*2</f>
        <v>131.34</v>
      </c>
    </row>
    <row r="20" spans="1:15">
      <c r="A20" s="21" t="s">
        <v>44</v>
      </c>
      <c r="B20" s="18" t="s">
        <v>40</v>
      </c>
      <c r="C20" s="22">
        <f>+[4]Premissas!C110</f>
        <v>80</v>
      </c>
      <c r="D20" s="22">
        <f>+[4]Premissas!D110</f>
        <v>80</v>
      </c>
      <c r="E20" s="22">
        <f>+[4]Premissas!E110</f>
        <v>80</v>
      </c>
      <c r="F20" s="22">
        <f>+[4]Premissas!F110</f>
        <v>80</v>
      </c>
      <c r="G20" s="22">
        <f>+[4]Premissas!G110</f>
        <v>80</v>
      </c>
      <c r="H20" s="22">
        <f>+[4]Premissas!H110</f>
        <v>80</v>
      </c>
      <c r="I20" s="22">
        <f>+[4]Premissas!I110</f>
        <v>80</v>
      </c>
      <c r="J20" s="22">
        <f>+[4]Premissas!J110</f>
        <v>80</v>
      </c>
      <c r="K20" s="22">
        <f>+[4]Premissas!K110</f>
        <v>80</v>
      </c>
      <c r="L20" s="22">
        <f>+[4]Premissas!L110</f>
        <v>80</v>
      </c>
      <c r="M20" s="22">
        <f>+[4]Premissas!M110</f>
        <v>80</v>
      </c>
      <c r="N20" s="22">
        <f>+[4]Premissas!N110</f>
        <v>80</v>
      </c>
      <c r="O20" s="22">
        <f>+[4]Premissas!O110</f>
        <v>80</v>
      </c>
    </row>
    <row r="21" spans="1:15">
      <c r="A21" s="15" t="s">
        <v>45</v>
      </c>
      <c r="B21" s="16" t="s">
        <v>40</v>
      </c>
      <c r="C21" s="23">
        <f t="shared" ref="C21:O21" si="1">SUM(C18:C20)</f>
        <v>975.34</v>
      </c>
      <c r="D21" s="23">
        <f t="shared" si="1"/>
        <v>1630.34</v>
      </c>
      <c r="E21" s="23">
        <f t="shared" si="1"/>
        <v>917.34</v>
      </c>
      <c r="F21" s="23">
        <f t="shared" si="1"/>
        <v>725.34</v>
      </c>
      <c r="G21" s="23">
        <f t="shared" si="1"/>
        <v>814.34</v>
      </c>
      <c r="H21" s="23">
        <f t="shared" si="1"/>
        <v>1326.34</v>
      </c>
      <c r="I21" s="23">
        <f t="shared" si="1"/>
        <v>1301.3399999999999</v>
      </c>
      <c r="J21" s="23">
        <f t="shared" si="1"/>
        <v>1301.3399999999999</v>
      </c>
      <c r="K21" s="23">
        <f t="shared" si="1"/>
        <v>952.34</v>
      </c>
      <c r="L21" s="23">
        <f t="shared" si="1"/>
        <v>952.34</v>
      </c>
      <c r="M21" s="23">
        <f t="shared" si="1"/>
        <v>435.34000000000003</v>
      </c>
      <c r="N21" s="23">
        <f t="shared" si="1"/>
        <v>637.34</v>
      </c>
      <c r="O21" s="23">
        <f t="shared" si="1"/>
        <v>637.34</v>
      </c>
    </row>
    <row r="22" spans="1:15">
      <c r="A22" s="10" t="s">
        <v>46</v>
      </c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 t="s">
        <v>47</v>
      </c>
      <c r="B23" s="11" t="s">
        <v>48</v>
      </c>
      <c r="C23" s="2">
        <f>+[4]Premissas!C78</f>
        <v>60</v>
      </c>
      <c r="D23" s="2">
        <f>+[4]Premissas!D78</f>
        <v>60</v>
      </c>
      <c r="E23" s="2">
        <f>+[4]Premissas!E78</f>
        <v>60</v>
      </c>
      <c r="F23" s="2">
        <f>+[4]Premissas!F78</f>
        <v>60</v>
      </c>
      <c r="G23" s="2">
        <f>+[4]Premissas!G78</f>
        <v>60</v>
      </c>
      <c r="H23" s="2">
        <f>+[4]Premissas!H78</f>
        <v>60</v>
      </c>
      <c r="I23" s="2">
        <f>+[4]Premissas!I78</f>
        <v>60</v>
      </c>
      <c r="J23" s="2">
        <f>+[4]Premissas!J78</f>
        <v>60</v>
      </c>
      <c r="K23" s="2">
        <f>+[4]Premissas!K78</f>
        <v>60</v>
      </c>
      <c r="L23" s="2">
        <f>+[4]Premissas!L78</f>
        <v>60</v>
      </c>
      <c r="M23" s="2">
        <f>+[4]Premissas!M78</f>
        <v>60</v>
      </c>
      <c r="N23" s="2">
        <f>+[4]Premissas!N78</f>
        <v>60</v>
      </c>
      <c r="O23" s="2">
        <f>+[4]Premissas!O78</f>
        <v>60</v>
      </c>
    </row>
    <row r="24" spans="1:15">
      <c r="A24" s="2" t="s">
        <v>49</v>
      </c>
      <c r="B24" s="11" t="s">
        <v>48</v>
      </c>
      <c r="C24" s="2">
        <f>+[4]Premissas!C82</f>
        <v>31</v>
      </c>
      <c r="D24" s="2">
        <f>+[4]Premissas!D81</f>
        <v>30</v>
      </c>
      <c r="E24" s="2">
        <f>+[4]Premissas!E81</f>
        <v>30</v>
      </c>
      <c r="F24" s="2">
        <f>+[4]Premissas!F81</f>
        <v>30</v>
      </c>
      <c r="G24" s="2">
        <f>+[4]Premissas!G81</f>
        <v>30</v>
      </c>
      <c r="H24" s="2">
        <f>+[4]Premissas!H81</f>
        <v>30</v>
      </c>
      <c r="I24" s="2">
        <f>+[4]Premissas!I81</f>
        <v>30</v>
      </c>
      <c r="J24" s="2">
        <f>+[4]Premissas!J81</f>
        <v>30</v>
      </c>
      <c r="K24" s="2">
        <f>+[4]Premissas!K81</f>
        <v>30</v>
      </c>
      <c r="L24" s="2">
        <f>+[4]Premissas!L81</f>
        <v>30</v>
      </c>
      <c r="M24" s="2">
        <f>+[4]Premissas!M81</f>
        <v>30</v>
      </c>
      <c r="N24" s="2">
        <f>+[4]Premissas!N81</f>
        <v>25</v>
      </c>
      <c r="O24" s="2">
        <f>+[4]Premissas!O81</f>
        <v>25</v>
      </c>
    </row>
    <row r="25" spans="1:15">
      <c r="A25" s="2" t="s">
        <v>50</v>
      </c>
      <c r="B25" s="11" t="s">
        <v>51</v>
      </c>
      <c r="C25" s="19">
        <f>[4]Frotas!C12*2</f>
        <v>231.42</v>
      </c>
      <c r="D25" s="19">
        <f>[4]Frotas!D12*2</f>
        <v>211.44</v>
      </c>
      <c r="E25" s="19">
        <f>[4]Frotas!E12*2</f>
        <v>526.66</v>
      </c>
      <c r="F25" s="19">
        <f>[4]Frotas!F12*2</f>
        <v>470.48</v>
      </c>
      <c r="G25" s="19">
        <f>[4]Frotas!G12*2</f>
        <v>496</v>
      </c>
      <c r="H25" s="19">
        <f>[4]Frotas!H12*2</f>
        <v>347.2</v>
      </c>
      <c r="I25" s="19">
        <f>[4]Frotas!I12*2</f>
        <v>519.48</v>
      </c>
      <c r="J25" s="19">
        <f>[4]Frotas!J12*2</f>
        <v>583.29999999999995</v>
      </c>
      <c r="K25" s="19">
        <f>[4]Frotas!K12*2</f>
        <v>1114.24</v>
      </c>
      <c r="L25" s="19">
        <f>[4]Frotas!L12*2</f>
        <v>446.94</v>
      </c>
      <c r="M25" s="19">
        <f>[4]Frotas!M12*2</f>
        <v>1142</v>
      </c>
      <c r="N25" s="19">
        <f>[4]Frotas!N12*2</f>
        <v>362</v>
      </c>
      <c r="O25" s="19">
        <f>[4]Frotas!O12*2</f>
        <v>238.5</v>
      </c>
    </row>
    <row r="26" spans="1:15">
      <c r="A26" s="2" t="s">
        <v>52</v>
      </c>
      <c r="B26" s="11" t="s">
        <v>53</v>
      </c>
      <c r="C26" s="19">
        <f t="shared" ref="C26:O26" si="2">C25/C24</f>
        <v>7.4651612903225804</v>
      </c>
      <c r="D26" s="19">
        <f t="shared" si="2"/>
        <v>7.048</v>
      </c>
      <c r="E26" s="19">
        <f t="shared" si="2"/>
        <v>17.555333333333333</v>
      </c>
      <c r="F26" s="19">
        <f t="shared" si="2"/>
        <v>15.682666666666668</v>
      </c>
      <c r="G26" s="19">
        <f t="shared" si="2"/>
        <v>16.533333333333335</v>
      </c>
      <c r="H26" s="19">
        <f t="shared" si="2"/>
        <v>11.573333333333332</v>
      </c>
      <c r="I26" s="19">
        <f t="shared" si="2"/>
        <v>17.315999999999999</v>
      </c>
      <c r="J26" s="19">
        <f t="shared" si="2"/>
        <v>19.443333333333332</v>
      </c>
      <c r="K26" s="19">
        <f t="shared" si="2"/>
        <v>37.141333333333336</v>
      </c>
      <c r="L26" s="19">
        <f t="shared" si="2"/>
        <v>14.898</v>
      </c>
      <c r="M26" s="19">
        <f t="shared" si="2"/>
        <v>38.06666666666667</v>
      </c>
      <c r="N26" s="19">
        <f t="shared" si="2"/>
        <v>14.48</v>
      </c>
      <c r="O26" s="19">
        <f t="shared" si="2"/>
        <v>9.5399999999999991</v>
      </c>
    </row>
    <row r="27" spans="1:15">
      <c r="A27" s="24" t="s">
        <v>54</v>
      </c>
      <c r="B27" s="25" t="s">
        <v>55</v>
      </c>
      <c r="C27" s="26">
        <f t="shared" ref="C27:O27" si="3">+C26/24</f>
        <v>0.31104838709677418</v>
      </c>
      <c r="D27" s="26">
        <f t="shared" si="3"/>
        <v>0.29366666666666669</v>
      </c>
      <c r="E27" s="26">
        <f t="shared" si="3"/>
        <v>0.73147222222222219</v>
      </c>
      <c r="F27" s="26">
        <f t="shared" si="3"/>
        <v>0.65344444444444449</v>
      </c>
      <c r="G27" s="26">
        <f t="shared" si="3"/>
        <v>0.68888888888888899</v>
      </c>
      <c r="H27" s="26">
        <f t="shared" si="3"/>
        <v>0.48222222222222216</v>
      </c>
      <c r="I27" s="26">
        <f t="shared" si="3"/>
        <v>0.72149999999999992</v>
      </c>
      <c r="J27" s="26">
        <f t="shared" si="3"/>
        <v>0.81013888888888885</v>
      </c>
      <c r="K27" s="26">
        <f t="shared" si="3"/>
        <v>1.5475555555555556</v>
      </c>
      <c r="L27" s="26">
        <f t="shared" si="3"/>
        <v>0.62075000000000002</v>
      </c>
      <c r="M27" s="26">
        <f t="shared" si="3"/>
        <v>1.5861111111111112</v>
      </c>
      <c r="N27" s="26">
        <f t="shared" si="3"/>
        <v>0.60333333333333339</v>
      </c>
      <c r="O27" s="26">
        <f t="shared" si="3"/>
        <v>0.39749999999999996</v>
      </c>
    </row>
    <row r="28" spans="1:15">
      <c r="A28" s="24" t="s">
        <v>56</v>
      </c>
      <c r="B28" s="25" t="s">
        <v>55</v>
      </c>
      <c r="C28" s="27">
        <f>2*[4]Premissas!C90/24</f>
        <v>0.58333333333333337</v>
      </c>
      <c r="D28" s="27">
        <f>2*[4]Premissas!D90/24</f>
        <v>0.58333333333333337</v>
      </c>
      <c r="E28" s="27">
        <f>2*[4]Premissas!E90/24</f>
        <v>0.33333333333333331</v>
      </c>
      <c r="F28" s="27">
        <f>2*[4]Premissas!F90/24</f>
        <v>0.58333333333333337</v>
      </c>
      <c r="G28" s="27">
        <f>2*[4]Premissas!G90/24</f>
        <v>0.625</v>
      </c>
      <c r="H28" s="27">
        <f>2*[4]Premissas!H90/24</f>
        <v>0.58333333333333337</v>
      </c>
      <c r="I28" s="27">
        <f>2*[4]Premissas!I90/24</f>
        <v>0.625</v>
      </c>
      <c r="J28" s="27">
        <f>2*[4]Premissas!J90/24</f>
        <v>0.58333333333333337</v>
      </c>
      <c r="K28" s="27">
        <f>2*[4]Premissas!K90/24</f>
        <v>0.75</v>
      </c>
      <c r="L28" s="27">
        <f>2*[4]Premissas!L90/24</f>
        <v>8.3333333333333329E-2</v>
      </c>
      <c r="M28" s="27">
        <f>2*[4]Premissas!M90/24</f>
        <v>0.75</v>
      </c>
      <c r="N28" s="27">
        <f>2*[4]Premissas!N90/24</f>
        <v>8.3333333333333329E-2</v>
      </c>
      <c r="O28" s="27">
        <f>2*[4]Premissas!O90/24</f>
        <v>0.83333333333333337</v>
      </c>
    </row>
    <row r="29" spans="1:15">
      <c r="A29" s="2" t="s">
        <v>57</v>
      </c>
      <c r="B29" s="11" t="s">
        <v>55</v>
      </c>
      <c r="C29" s="20">
        <f>+[4]Premissas!C86/24*2</f>
        <v>4.1666666666666664E-2</v>
      </c>
      <c r="D29" s="20">
        <f>+[4]Premissas!D86/24*2</f>
        <v>4.1666666666666664E-2</v>
      </c>
      <c r="E29" s="20">
        <f>+[4]Premissas!E86/24*2</f>
        <v>4.1666666666666664E-2</v>
      </c>
      <c r="F29" s="20">
        <f>+[4]Premissas!F86/24*2</f>
        <v>4.1666666666666664E-2</v>
      </c>
      <c r="G29" s="20">
        <f>+[4]Premissas!G86/24*2</f>
        <v>4.1666666666666664E-2</v>
      </c>
      <c r="H29" s="20">
        <f>+[4]Premissas!H86/24*2</f>
        <v>4.1666666666666664E-2</v>
      </c>
      <c r="I29" s="20">
        <f>+[4]Premissas!I86/24*2</f>
        <v>4.1666666666666664E-2</v>
      </c>
      <c r="J29" s="20">
        <f>+[4]Premissas!J86/24*2</f>
        <v>4.1666666666666664E-2</v>
      </c>
      <c r="K29" s="20">
        <f>+[4]Premissas!K86/24*2</f>
        <v>4.1666666666666664E-2</v>
      </c>
      <c r="L29" s="20">
        <f>+[4]Premissas!L86/24*2</f>
        <v>4.1666666666666664E-2</v>
      </c>
      <c r="M29" s="20">
        <f>+[4]Premissas!M86/24*2</f>
        <v>4.1666666666666664E-2</v>
      </c>
      <c r="N29" s="20">
        <f>+[4]Premissas!N86/24*2</f>
        <v>4.1666666666666664E-2</v>
      </c>
      <c r="O29" s="20">
        <f>+[4]Premissas!O86/24*2</f>
        <v>4.1666666666666664E-2</v>
      </c>
    </row>
    <row r="30" spans="1:15">
      <c r="A30" s="2" t="s">
        <v>58</v>
      </c>
      <c r="B30" s="11" t="s">
        <v>55</v>
      </c>
      <c r="C30" s="20">
        <f>+[4]Premissas!C87/24*2</f>
        <v>0.5</v>
      </c>
      <c r="D30" s="20">
        <f>+[4]Premissas!D87/24*2</f>
        <v>0.5</v>
      </c>
      <c r="E30" s="20">
        <f>+[4]Premissas!E87/24*2</f>
        <v>0</v>
      </c>
      <c r="F30" s="20">
        <f>+[4]Premissas!F87/24*2</f>
        <v>0.5</v>
      </c>
      <c r="G30" s="20">
        <f>+[4]Premissas!G87/24*2</f>
        <v>0.5</v>
      </c>
      <c r="H30" s="20">
        <f>+[4]Premissas!H87/24*2</f>
        <v>0.5</v>
      </c>
      <c r="I30" s="20">
        <f>+[4]Premissas!I87/24*2</f>
        <v>0.5</v>
      </c>
      <c r="J30" s="20">
        <f>+[4]Premissas!J87/24*2</f>
        <v>0.5</v>
      </c>
      <c r="K30" s="20">
        <f>+[4]Premissas!K87/24*2</f>
        <v>0.5</v>
      </c>
      <c r="L30" s="20">
        <f>+[4]Premissas!L87/24*2</f>
        <v>0</v>
      </c>
      <c r="M30" s="20">
        <f>+[4]Premissas!M87/24*2</f>
        <v>0.5</v>
      </c>
      <c r="N30" s="20">
        <f>+[4]Premissas!N87/24*2</f>
        <v>0</v>
      </c>
      <c r="O30" s="20">
        <f>+[4]Premissas!O87/24*2</f>
        <v>0.5</v>
      </c>
    </row>
    <row r="31" spans="1:15">
      <c r="A31" s="2" t="s">
        <v>59</v>
      </c>
      <c r="B31" s="11" t="s">
        <v>55</v>
      </c>
      <c r="C31" s="20">
        <f>[4]Premissas!C88/24*2</f>
        <v>0</v>
      </c>
      <c r="D31" s="20">
        <f>[4]Premissas!D88/24*2</f>
        <v>0</v>
      </c>
      <c r="E31" s="20">
        <f>[4]Premissas!E88/24*2</f>
        <v>0.25</v>
      </c>
      <c r="F31" s="20">
        <f>[4]Premissas!F88/24*2</f>
        <v>0</v>
      </c>
      <c r="G31" s="20">
        <f>[4]Premissas!G88/24*2</f>
        <v>4.1666666666666664E-2</v>
      </c>
      <c r="H31" s="20">
        <f>[4]Premissas!H88/24*2</f>
        <v>0</v>
      </c>
      <c r="I31" s="20">
        <f>[4]Premissas!I88/24*2</f>
        <v>4.1666666666666664E-2</v>
      </c>
      <c r="J31" s="20">
        <f>[4]Premissas!J88/24*2</f>
        <v>0</v>
      </c>
      <c r="K31" s="20">
        <f>[4]Premissas!K88/24*2</f>
        <v>0.16666666666666666</v>
      </c>
      <c r="L31" s="20">
        <f>[4]Premissas!L88/24*2</f>
        <v>0</v>
      </c>
      <c r="M31" s="20">
        <f>[4]Premissas!M88/24*2</f>
        <v>0.16666666666666666</v>
      </c>
      <c r="N31" s="20">
        <f>[4]Premissas!N88/24*2</f>
        <v>0</v>
      </c>
      <c r="O31" s="20">
        <f>[4]Premissas!O88/24*2</f>
        <v>0.25</v>
      </c>
    </row>
    <row r="32" spans="1:15">
      <c r="A32" s="15" t="s">
        <v>60</v>
      </c>
      <c r="B32" s="16" t="s">
        <v>55</v>
      </c>
      <c r="C32" s="28">
        <f>+[4]Premissas!C89/24*2</f>
        <v>4.1666666666666664E-2</v>
      </c>
      <c r="D32" s="28">
        <f>+[4]Premissas!D89/24*2</f>
        <v>4.1666666666666664E-2</v>
      </c>
      <c r="E32" s="28">
        <f>+[4]Premissas!E89/24*2</f>
        <v>4.1666666666666664E-2</v>
      </c>
      <c r="F32" s="28">
        <f>+[4]Premissas!F89/24*2</f>
        <v>4.1666666666666664E-2</v>
      </c>
      <c r="G32" s="28">
        <f>+[4]Premissas!G89/24*2</f>
        <v>4.1666666666666664E-2</v>
      </c>
      <c r="H32" s="28">
        <f>+[4]Premissas!H89/24*2</f>
        <v>4.1666666666666664E-2</v>
      </c>
      <c r="I32" s="28">
        <f>+[4]Premissas!I89/24*2</f>
        <v>4.1666666666666664E-2</v>
      </c>
      <c r="J32" s="28">
        <f>+[4]Premissas!J89/24*2</f>
        <v>4.1666666666666664E-2</v>
      </c>
      <c r="K32" s="28">
        <f>+[4]Premissas!K89/24*2</f>
        <v>4.1666666666666664E-2</v>
      </c>
      <c r="L32" s="28">
        <f>+[4]Premissas!L89/24*2</f>
        <v>4.1666666666666664E-2</v>
      </c>
      <c r="M32" s="28">
        <f>+[4]Premissas!M89/24*2</f>
        <v>4.1666666666666664E-2</v>
      </c>
      <c r="N32" s="28">
        <f>+[4]Premissas!N89/24*2</f>
        <v>4.1666666666666664E-2</v>
      </c>
      <c r="O32" s="28">
        <f>+[4]Premissas!O89/24*2</f>
        <v>4.1666666666666664E-2</v>
      </c>
    </row>
    <row r="33" spans="1:15" ht="16.5" thickBot="1">
      <c r="A33" s="5" t="s">
        <v>61</v>
      </c>
      <c r="B33" s="29" t="s">
        <v>55</v>
      </c>
      <c r="C33" s="30">
        <f t="shared" ref="C33:O33" si="4">+C28+C27</f>
        <v>0.89438172043010755</v>
      </c>
      <c r="D33" s="30">
        <f t="shared" si="4"/>
        <v>0.877</v>
      </c>
      <c r="E33" s="30">
        <f t="shared" si="4"/>
        <v>1.0648055555555556</v>
      </c>
      <c r="F33" s="30">
        <f t="shared" si="4"/>
        <v>1.2367777777777778</v>
      </c>
      <c r="G33" s="30">
        <f t="shared" si="4"/>
        <v>1.3138888888888891</v>
      </c>
      <c r="H33" s="30">
        <f t="shared" si="4"/>
        <v>1.0655555555555556</v>
      </c>
      <c r="I33" s="30">
        <f t="shared" si="4"/>
        <v>1.3464999999999998</v>
      </c>
      <c r="J33" s="30">
        <f t="shared" si="4"/>
        <v>1.3934722222222222</v>
      </c>
      <c r="K33" s="30">
        <f t="shared" si="4"/>
        <v>2.2975555555555554</v>
      </c>
      <c r="L33" s="30">
        <f t="shared" si="4"/>
        <v>0.70408333333333339</v>
      </c>
      <c r="M33" s="30">
        <f t="shared" si="4"/>
        <v>2.3361111111111112</v>
      </c>
      <c r="N33" s="30">
        <f t="shared" si="4"/>
        <v>0.68666666666666676</v>
      </c>
      <c r="O33" s="30">
        <f t="shared" si="4"/>
        <v>1.2308333333333334</v>
      </c>
    </row>
    <row r="34" spans="1:15">
      <c r="A34" s="21" t="s">
        <v>62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1" t="s">
        <v>63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31" t="s">
        <v>64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C37" s="14"/>
    </row>
    <row r="39" spans="1:15">
      <c r="A39" s="1" t="s">
        <v>76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6.5" thickBot="1">
      <c r="A40" s="4" t="s">
        <v>65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>
      <c r="A41" s="37" t="s">
        <v>1</v>
      </c>
      <c r="B41" s="37" t="s">
        <v>2</v>
      </c>
      <c r="C41" s="40" t="s">
        <v>3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1:15">
      <c r="A42" s="38"/>
      <c r="B42" s="38"/>
      <c r="C42" s="35" t="s">
        <v>4</v>
      </c>
      <c r="D42" s="35"/>
      <c r="E42" s="35"/>
      <c r="F42" s="35"/>
      <c r="G42" s="35"/>
      <c r="H42" s="35"/>
      <c r="I42" s="35" t="s">
        <v>5</v>
      </c>
      <c r="J42" s="35"/>
      <c r="K42" s="35" t="s">
        <v>6</v>
      </c>
      <c r="L42" s="35"/>
      <c r="M42" s="35"/>
      <c r="N42" s="35" t="s">
        <v>7</v>
      </c>
      <c r="O42" s="35"/>
    </row>
    <row r="43" spans="1:15">
      <c r="A43" s="38"/>
      <c r="B43" s="38"/>
      <c r="C43" s="36" t="s">
        <v>8</v>
      </c>
      <c r="D43" s="36"/>
      <c r="E43" s="36"/>
      <c r="F43" s="36"/>
      <c r="G43" s="35" t="s">
        <v>9</v>
      </c>
      <c r="H43" s="35"/>
      <c r="I43" s="36" t="s">
        <v>10</v>
      </c>
      <c r="J43" s="36"/>
      <c r="K43" s="36" t="s">
        <v>11</v>
      </c>
      <c r="L43" s="36"/>
      <c r="M43" s="36"/>
      <c r="N43" s="6" t="s">
        <v>12</v>
      </c>
      <c r="O43" s="6" t="s">
        <v>13</v>
      </c>
    </row>
    <row r="44" spans="1:15">
      <c r="A44" s="38"/>
      <c r="B44" s="38"/>
      <c r="C44" s="7" t="s">
        <v>14</v>
      </c>
      <c r="D44" s="8" t="str">
        <f>+C45</f>
        <v>Iguaçu</v>
      </c>
      <c r="E44" s="7" t="str">
        <f>+D45</f>
        <v>Desvio Ribas</v>
      </c>
      <c r="F44" s="8" t="s">
        <v>78</v>
      </c>
      <c r="G44" s="8" t="str">
        <f>+E45</f>
        <v>Guarapuava</v>
      </c>
      <c r="H44" s="8" t="str">
        <f>+G45</f>
        <v>Cascavel</v>
      </c>
      <c r="I44" s="7" t="s">
        <v>79</v>
      </c>
      <c r="J44" s="8" t="s">
        <v>15</v>
      </c>
      <c r="K44" s="8" t="str">
        <f>+J45</f>
        <v>Front. Argentina</v>
      </c>
      <c r="L44" s="8" t="str">
        <f>+K45</f>
        <v>J.V. Gonzalez</v>
      </c>
      <c r="M44" s="7" t="str">
        <f>+L45</f>
        <v>Salta</v>
      </c>
      <c r="N44" s="8" t="str">
        <f>+M45</f>
        <v>Socompa</v>
      </c>
      <c r="O44" s="7" t="str">
        <f>+N45</f>
        <v>A Victoria</v>
      </c>
    </row>
    <row r="45" spans="1:15" ht="16.5" thickBot="1">
      <c r="A45" s="39"/>
      <c r="B45" s="39"/>
      <c r="C45" s="9" t="s">
        <v>80</v>
      </c>
      <c r="D45" s="9" t="s">
        <v>16</v>
      </c>
      <c r="E45" s="9" t="s">
        <v>17</v>
      </c>
      <c r="F45" s="9" t="s">
        <v>81</v>
      </c>
      <c r="G45" s="9" t="s">
        <v>18</v>
      </c>
      <c r="H45" s="9" t="s">
        <v>82</v>
      </c>
      <c r="I45" s="9" t="s">
        <v>19</v>
      </c>
      <c r="J45" s="9" t="s">
        <v>83</v>
      </c>
      <c r="K45" s="9" t="s">
        <v>84</v>
      </c>
      <c r="L45" s="9" t="s">
        <v>20</v>
      </c>
      <c r="M45" s="9" t="s">
        <v>21</v>
      </c>
      <c r="N45" s="9" t="s">
        <v>22</v>
      </c>
      <c r="O45" s="9" t="s">
        <v>23</v>
      </c>
    </row>
    <row r="46" spans="1:15">
      <c r="A46" s="10" t="s">
        <v>66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 t="s">
        <v>67</v>
      </c>
      <c r="B47" s="11" t="s">
        <v>26</v>
      </c>
      <c r="C47" s="12" t="str">
        <f>+[4]Premissas!C42</f>
        <v>GE C 30</v>
      </c>
      <c r="D47" s="12" t="str">
        <f>+[4]Premissas!D42</f>
        <v>GE C 30</v>
      </c>
      <c r="E47" s="12" t="str">
        <f>+[4]Premissas!E42</f>
        <v>GE C 30</v>
      </c>
      <c r="F47" s="12" t="str">
        <f>+[4]Premissas!F42</f>
        <v>GE C 30</v>
      </c>
      <c r="G47" s="12" t="str">
        <f>+[4]Premissas!G42</f>
        <v>GE C 30</v>
      </c>
      <c r="H47" s="12" t="str">
        <f>+[4]Premissas!H42</f>
        <v>GE C 30</v>
      </c>
      <c r="I47" s="12" t="str">
        <f>+[4]Premissas!I42</f>
        <v>GE C 30</v>
      </c>
      <c r="J47" s="12" t="str">
        <f>+[4]Premissas!J42</f>
        <v>GE C 30</v>
      </c>
      <c r="K47" s="12" t="str">
        <f>+[4]Premissas!K42</f>
        <v>GE C 30</v>
      </c>
      <c r="L47" s="12" t="str">
        <f>+[4]Premissas!L42</f>
        <v>GE C 30</v>
      </c>
      <c r="M47" s="12" t="str">
        <f>+[4]Premissas!M42</f>
        <v>GM G22 UB</v>
      </c>
      <c r="N47" s="12" t="str">
        <f>+[4]Premissas!N42</f>
        <v>GM G22 UB</v>
      </c>
      <c r="O47" s="12" t="str">
        <f>+[4]Premissas!O42</f>
        <v>GM G22 UB</v>
      </c>
    </row>
    <row r="48" spans="1:15">
      <c r="A48" s="2" t="s">
        <v>68</v>
      </c>
      <c r="B48" s="11" t="s">
        <v>28</v>
      </c>
      <c r="C48" s="12" t="str">
        <f>+[4]Premissas!C57</f>
        <v xml:space="preserve">Gôndola </v>
      </c>
      <c r="D48" s="12" t="str">
        <f>+[4]Premissas!D57</f>
        <v xml:space="preserve">Gôndola </v>
      </c>
      <c r="E48" s="12" t="str">
        <f>+[4]Premissas!E57</f>
        <v xml:space="preserve">Gôndola </v>
      </c>
      <c r="F48" s="12" t="str">
        <f>+[4]Premissas!F57</f>
        <v xml:space="preserve">Gôndola </v>
      </c>
      <c r="G48" s="12" t="str">
        <f>+[4]Premissas!G57</f>
        <v xml:space="preserve">Gôndola </v>
      </c>
      <c r="H48" s="12" t="str">
        <f>+[4]Premissas!H57</f>
        <v xml:space="preserve">Gôndola </v>
      </c>
      <c r="I48" s="12" t="str">
        <f>+[4]Premissas!I57</f>
        <v xml:space="preserve">Gôndola </v>
      </c>
      <c r="J48" s="12" t="str">
        <f>+[4]Premissas!J57</f>
        <v xml:space="preserve">Gôndola </v>
      </c>
      <c r="K48" s="12" t="str">
        <f>+[4]Premissas!K57</f>
        <v xml:space="preserve">Gôndola </v>
      </c>
      <c r="L48" s="12" t="str">
        <f>+[4]Premissas!L57</f>
        <v xml:space="preserve">Gôndola </v>
      </c>
      <c r="M48" s="12" t="str">
        <f>+[4]Premissas!M57</f>
        <v xml:space="preserve">Gôndola </v>
      </c>
      <c r="N48" s="12" t="str">
        <f>+[4]Premissas!N57</f>
        <v xml:space="preserve">Gôndola </v>
      </c>
      <c r="O48" s="12" t="str">
        <f>+[4]Premissas!O57</f>
        <v xml:space="preserve">Gôndola </v>
      </c>
    </row>
    <row r="49" spans="1:15">
      <c r="A49" s="2" t="s">
        <v>29</v>
      </c>
      <c r="B49" s="11" t="s">
        <v>30</v>
      </c>
      <c r="C49" s="12">
        <f>+[4]Premissas!C69</f>
        <v>3</v>
      </c>
      <c r="D49" s="12">
        <f>+[4]Premissas!D69</f>
        <v>3</v>
      </c>
      <c r="E49" s="12">
        <f>+[4]Premissas!E69</f>
        <v>4</v>
      </c>
      <c r="F49" s="12">
        <f>+[4]Premissas!F69</f>
        <v>2</v>
      </c>
      <c r="G49" s="12">
        <f>+[4]Premissas!G69</f>
        <v>4</v>
      </c>
      <c r="H49" s="12">
        <f>+[4]Premissas!H69</f>
        <v>4</v>
      </c>
      <c r="I49" s="12">
        <f>+[4]Premissas!I69</f>
        <v>3</v>
      </c>
      <c r="J49" s="12">
        <f>+[4]Premissas!J69</f>
        <v>3</v>
      </c>
      <c r="K49" s="12">
        <f>+[4]Premissas!K69</f>
        <v>3</v>
      </c>
      <c r="L49" s="12">
        <f>+[4]Premissas!L69</f>
        <v>3</v>
      </c>
      <c r="M49" s="12">
        <f>+[4]Premissas!M69</f>
        <v>2</v>
      </c>
      <c r="N49" s="12">
        <f>+[4]Premissas!N69</f>
        <v>3</v>
      </c>
      <c r="O49" s="12">
        <f>+[4]Premissas!O69</f>
        <v>4</v>
      </c>
    </row>
    <row r="50" spans="1:15">
      <c r="A50" s="2" t="s">
        <v>31</v>
      </c>
      <c r="B50" s="11" t="s">
        <v>32</v>
      </c>
      <c r="C50" s="12">
        <f>+[4]Premissas!C70</f>
        <v>90</v>
      </c>
      <c r="D50" s="12">
        <f>+[4]Premissas!D70</f>
        <v>90</v>
      </c>
      <c r="E50" s="12">
        <f>+[4]Premissas!E70</f>
        <v>90</v>
      </c>
      <c r="F50" s="12">
        <f>+[4]Premissas!F70</f>
        <v>42</v>
      </c>
      <c r="G50" s="12">
        <f>+[4]Premissas!G70</f>
        <v>90</v>
      </c>
      <c r="H50" s="12">
        <f>+[4]Premissas!H70</f>
        <v>90</v>
      </c>
      <c r="I50" s="12">
        <f>+[4]Premissas!I70</f>
        <v>90</v>
      </c>
      <c r="J50" s="12">
        <f>+[4]Premissas!J70</f>
        <v>90</v>
      </c>
      <c r="K50" s="12">
        <f>+[4]Premissas!K70</f>
        <v>55</v>
      </c>
      <c r="L50" s="12">
        <f>+[4]Premissas!L70</f>
        <v>55</v>
      </c>
      <c r="M50" s="12">
        <f>+[4]Premissas!M70</f>
        <v>12</v>
      </c>
      <c r="N50" s="12">
        <f>+[4]Premissas!N70</f>
        <v>24</v>
      </c>
      <c r="O50" s="12">
        <f>+[4]Premissas!O70</f>
        <v>36</v>
      </c>
    </row>
    <row r="51" spans="1:15">
      <c r="A51" s="2" t="s">
        <v>33</v>
      </c>
      <c r="B51" s="11" t="s">
        <v>34</v>
      </c>
      <c r="C51" s="13">
        <f>+[4]Premissas!C71</f>
        <v>5400</v>
      </c>
      <c r="D51" s="13">
        <f>+[4]Premissas!D71</f>
        <v>5400</v>
      </c>
      <c r="E51" s="13">
        <f>+[4]Premissas!E71</f>
        <v>5400</v>
      </c>
      <c r="F51" s="13">
        <f>+[4]Premissas!F71</f>
        <v>2520</v>
      </c>
      <c r="G51" s="13">
        <f>+[4]Premissas!G71</f>
        <v>5400</v>
      </c>
      <c r="H51" s="13">
        <f>+[4]Premissas!H71</f>
        <v>5400</v>
      </c>
      <c r="I51" s="13">
        <f>+[4]Premissas!I71</f>
        <v>5400</v>
      </c>
      <c r="J51" s="13">
        <f>+[4]Premissas!J71</f>
        <v>5400</v>
      </c>
      <c r="K51" s="13">
        <f>+[4]Premissas!K71</f>
        <v>3300</v>
      </c>
      <c r="L51" s="13">
        <f>+[4]Premissas!L71</f>
        <v>3300</v>
      </c>
      <c r="M51" s="13">
        <f>+[4]Premissas!M71</f>
        <v>720</v>
      </c>
      <c r="N51" s="13">
        <f>+[4]Premissas!N71</f>
        <v>1440</v>
      </c>
      <c r="O51" s="13">
        <f>+[4]Premissas!O71</f>
        <v>2160</v>
      </c>
    </row>
    <row r="52" spans="1:15">
      <c r="A52" s="2" t="s">
        <v>69</v>
      </c>
      <c r="B52" s="11" t="s">
        <v>34</v>
      </c>
      <c r="C52" s="13">
        <f>+[4]Premissas!C72</f>
        <v>5265</v>
      </c>
      <c r="D52" s="13">
        <f>+[4]Premissas!D72</f>
        <v>5265</v>
      </c>
      <c r="E52" s="13">
        <f>+[4]Premissas!E72</f>
        <v>5265</v>
      </c>
      <c r="F52" s="13">
        <f>+[4]Premissas!F72</f>
        <v>2457</v>
      </c>
      <c r="G52" s="13">
        <f>+[4]Premissas!G72</f>
        <v>5265</v>
      </c>
      <c r="H52" s="13">
        <f>+[4]Premissas!H72</f>
        <v>5265</v>
      </c>
      <c r="I52" s="13">
        <f>+[4]Premissas!I72</f>
        <v>5265</v>
      </c>
      <c r="J52" s="13">
        <f>+[4]Premissas!J72</f>
        <v>5265</v>
      </c>
      <c r="K52" s="13">
        <f>+[4]Premissas!K72</f>
        <v>3218</v>
      </c>
      <c r="L52" s="13">
        <f>+[4]Premissas!L72</f>
        <v>3218</v>
      </c>
      <c r="M52" s="13">
        <f>+[4]Premissas!M72</f>
        <v>702</v>
      </c>
      <c r="N52" s="13">
        <f>+[4]Premissas!N72</f>
        <v>1404</v>
      </c>
      <c r="O52" s="13">
        <f>+[4]Premissas!O72</f>
        <v>2106</v>
      </c>
    </row>
    <row r="53" spans="1:15">
      <c r="A53" s="2" t="s">
        <v>35</v>
      </c>
      <c r="B53" s="11" t="s">
        <v>36</v>
      </c>
      <c r="C53" s="13">
        <f>+[4]Premissas!C73</f>
        <v>7200</v>
      </c>
      <c r="D53" s="13">
        <f>+[4]Premissas!D73</f>
        <v>7200</v>
      </c>
      <c r="E53" s="13">
        <f>+[4]Premissas!E73</f>
        <v>7200</v>
      </c>
      <c r="F53" s="13">
        <f>+[4]Premissas!F73</f>
        <v>3360</v>
      </c>
      <c r="G53" s="13">
        <f>+[4]Premissas!G73</f>
        <v>7200</v>
      </c>
      <c r="H53" s="13">
        <f>+[4]Premissas!H73</f>
        <v>7200</v>
      </c>
      <c r="I53" s="13">
        <f>+[4]Premissas!I73</f>
        <v>7200</v>
      </c>
      <c r="J53" s="13">
        <f>+[4]Premissas!J73</f>
        <v>7290</v>
      </c>
      <c r="K53" s="13">
        <f>+[4]Premissas!K73</f>
        <v>4400</v>
      </c>
      <c r="L53" s="13">
        <f>+[4]Premissas!L73</f>
        <v>4455</v>
      </c>
      <c r="M53" s="13">
        <f>+[4]Premissas!M73</f>
        <v>960</v>
      </c>
      <c r="N53" s="13">
        <f>+[4]Premissas!N73</f>
        <v>1920</v>
      </c>
      <c r="O53" s="13">
        <f>+[4]Premissas!O73</f>
        <v>2880</v>
      </c>
    </row>
    <row r="54" spans="1:15">
      <c r="A54" s="2" t="s">
        <v>70</v>
      </c>
      <c r="B54" s="11" t="s">
        <v>36</v>
      </c>
      <c r="C54" s="13">
        <f>+[4]Premissas!C74</f>
        <v>7065</v>
      </c>
      <c r="D54" s="13">
        <f>+[4]Premissas!D74</f>
        <v>7065</v>
      </c>
      <c r="E54" s="13">
        <f>+[4]Premissas!E74</f>
        <v>7065</v>
      </c>
      <c r="F54" s="13">
        <f>+[4]Premissas!F74</f>
        <v>3297</v>
      </c>
      <c r="G54" s="13">
        <f>+[4]Premissas!G74</f>
        <v>7065</v>
      </c>
      <c r="H54" s="13">
        <f>+[4]Premissas!H74</f>
        <v>7065</v>
      </c>
      <c r="I54" s="13">
        <f>+[4]Premissas!I74</f>
        <v>7065</v>
      </c>
      <c r="J54" s="13">
        <f>+[4]Premissas!J74</f>
        <v>7065</v>
      </c>
      <c r="K54" s="13">
        <f>+[4]Premissas!K74</f>
        <v>4318</v>
      </c>
      <c r="L54" s="13">
        <f>+[4]Premissas!L74</f>
        <v>4318</v>
      </c>
      <c r="M54" s="13">
        <f>+[4]Premissas!M74</f>
        <v>942</v>
      </c>
      <c r="N54" s="13">
        <f>+[4]Premissas!N74</f>
        <v>1884</v>
      </c>
      <c r="O54" s="13">
        <f>+[4]Premissas!O74</f>
        <v>2826</v>
      </c>
    </row>
    <row r="55" spans="1:15">
      <c r="A55" s="2" t="s">
        <v>37</v>
      </c>
      <c r="B55" s="11" t="s">
        <v>38</v>
      </c>
      <c r="C55" s="13">
        <f>+[4]Frotas!C57</f>
        <v>1305120</v>
      </c>
      <c r="D55" s="13">
        <f>+[4]Frotas!D57</f>
        <v>1839528</v>
      </c>
      <c r="E55" s="13">
        <f>+[4]Frotas!E57</f>
        <v>1356160</v>
      </c>
      <c r="F55" s="13">
        <f>+[4]Frotas!F57</f>
        <v>816060</v>
      </c>
      <c r="G55" s="13">
        <f>+[4]Frotas!G57</f>
        <v>1463200</v>
      </c>
      <c r="H55" s="13">
        <f>+[4]Frotas!H57</f>
        <v>295120</v>
      </c>
      <c r="I55" s="13">
        <f>+[4]Frotas!I57</f>
        <v>493506</v>
      </c>
      <c r="J55" s="13">
        <f>+[4]Frotas!J57</f>
        <v>291650</v>
      </c>
      <c r="K55" s="13">
        <f>+[4]Frotas!K57</f>
        <v>1671360</v>
      </c>
      <c r="L55" s="13">
        <f>+[4]Frotas!L57</f>
        <v>357552</v>
      </c>
      <c r="M55" s="13">
        <f>+[4]Frotas!M57</f>
        <v>342600</v>
      </c>
      <c r="N55" s="13">
        <f>+[4]Frotas!N57</f>
        <v>325800</v>
      </c>
      <c r="O55" s="13">
        <f>+[4]Frotas!O57</f>
        <v>310050</v>
      </c>
    </row>
    <row r="56" spans="1:15">
      <c r="A56" s="15" t="s">
        <v>39</v>
      </c>
      <c r="B56" s="16" t="s">
        <v>40</v>
      </c>
      <c r="C56" s="23">
        <f>+[4]Premissas!C75</f>
        <v>1515</v>
      </c>
      <c r="D56" s="23">
        <f>+[4]Premissas!D75</f>
        <v>1515</v>
      </c>
      <c r="E56" s="23">
        <f>+[4]Premissas!E75</f>
        <v>1540</v>
      </c>
      <c r="F56" s="23">
        <f>+[4]Premissas!F75</f>
        <v>722</v>
      </c>
      <c r="G56" s="23">
        <f>+[4]Premissas!G75</f>
        <v>1540</v>
      </c>
      <c r="H56" s="23">
        <f>+[4]Premissas!H75</f>
        <v>1540</v>
      </c>
      <c r="I56" s="23">
        <f>+[4]Premissas!I75</f>
        <v>1515</v>
      </c>
      <c r="J56" s="23">
        <f>+[4]Premissas!J75</f>
        <v>1515</v>
      </c>
      <c r="K56" s="23">
        <f>+[4]Premissas!K75</f>
        <v>955</v>
      </c>
      <c r="L56" s="23">
        <f>+[4]Premissas!L75</f>
        <v>955</v>
      </c>
      <c r="M56" s="23">
        <f>+[4]Premissas!M75</f>
        <v>232</v>
      </c>
      <c r="N56" s="23">
        <f>+[4]Premissas!N75</f>
        <v>444</v>
      </c>
      <c r="O56" s="23">
        <f>+[4]Premissas!O75</f>
        <v>656</v>
      </c>
    </row>
    <row r="57" spans="1:15">
      <c r="A57" s="10" t="s">
        <v>41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 t="s">
        <v>42</v>
      </c>
      <c r="B58" s="18" t="s">
        <v>40</v>
      </c>
      <c r="C58" s="19">
        <f t="shared" ref="C58:O58" si="5">+C56</f>
        <v>1515</v>
      </c>
      <c r="D58" s="19">
        <f t="shared" si="5"/>
        <v>1515</v>
      </c>
      <c r="E58" s="19">
        <f t="shared" si="5"/>
        <v>1540</v>
      </c>
      <c r="F58" s="19">
        <f t="shared" si="5"/>
        <v>722</v>
      </c>
      <c r="G58" s="19">
        <f t="shared" si="5"/>
        <v>1540</v>
      </c>
      <c r="H58" s="19">
        <f t="shared" si="5"/>
        <v>1540</v>
      </c>
      <c r="I58" s="19">
        <f t="shared" si="5"/>
        <v>1515</v>
      </c>
      <c r="J58" s="19">
        <f t="shared" si="5"/>
        <v>1515</v>
      </c>
      <c r="K58" s="19">
        <f t="shared" si="5"/>
        <v>955</v>
      </c>
      <c r="L58" s="19">
        <f t="shared" si="5"/>
        <v>955</v>
      </c>
      <c r="M58" s="19">
        <f t="shared" si="5"/>
        <v>232</v>
      </c>
      <c r="N58" s="19">
        <f t="shared" si="5"/>
        <v>444</v>
      </c>
      <c r="O58" s="19">
        <f t="shared" si="5"/>
        <v>656</v>
      </c>
    </row>
    <row r="59" spans="1:15">
      <c r="A59" s="2" t="s">
        <v>43</v>
      </c>
      <c r="B59" s="18" t="s">
        <v>40</v>
      </c>
      <c r="C59" s="20">
        <f>[4]Premissas!C109*2</f>
        <v>131.34</v>
      </c>
      <c r="D59" s="20">
        <f>[4]Premissas!D109*2</f>
        <v>131.34</v>
      </c>
      <c r="E59" s="20">
        <f>[4]Premissas!E109*2</f>
        <v>131.34</v>
      </c>
      <c r="F59" s="20">
        <f>[4]Premissas!F109*2</f>
        <v>131.34</v>
      </c>
      <c r="G59" s="20">
        <f>[4]Premissas!G109*2</f>
        <v>131.34</v>
      </c>
      <c r="H59" s="20">
        <f>[4]Premissas!H109*2</f>
        <v>131.34</v>
      </c>
      <c r="I59" s="20">
        <f>[4]Premissas!I109*2</f>
        <v>131.34</v>
      </c>
      <c r="J59" s="20">
        <f>[4]Premissas!J109*2</f>
        <v>131.34</v>
      </c>
      <c r="K59" s="20">
        <f>[4]Premissas!K109*2</f>
        <v>131.34</v>
      </c>
      <c r="L59" s="20">
        <f>[4]Premissas!L109*2</f>
        <v>131.34</v>
      </c>
      <c r="M59" s="20">
        <f>[4]Premissas!M109*2</f>
        <v>131.34</v>
      </c>
      <c r="N59" s="20">
        <f>[4]Premissas!N109*2</f>
        <v>131.34</v>
      </c>
      <c r="O59" s="20">
        <f>[4]Premissas!O109*2</f>
        <v>131.34</v>
      </c>
    </row>
    <row r="60" spans="1:15">
      <c r="A60" s="2" t="s">
        <v>44</v>
      </c>
      <c r="B60" s="18" t="s">
        <v>40</v>
      </c>
      <c r="C60" s="20">
        <f>+[4]Premissas!C110</f>
        <v>80</v>
      </c>
      <c r="D60" s="20">
        <f>+[4]Premissas!D110</f>
        <v>80</v>
      </c>
      <c r="E60" s="20">
        <f>+[4]Premissas!E110</f>
        <v>80</v>
      </c>
      <c r="F60" s="20">
        <f>+[4]Premissas!F110</f>
        <v>80</v>
      </c>
      <c r="G60" s="20">
        <f>+[4]Premissas!G110</f>
        <v>80</v>
      </c>
      <c r="H60" s="20">
        <f>+[4]Premissas!H110</f>
        <v>80</v>
      </c>
      <c r="I60" s="20">
        <f>+[4]Premissas!I110</f>
        <v>80</v>
      </c>
      <c r="J60" s="20">
        <f>+[4]Premissas!J110</f>
        <v>80</v>
      </c>
      <c r="K60" s="20">
        <f>+[4]Premissas!K110</f>
        <v>80</v>
      </c>
      <c r="L60" s="20">
        <f>+[4]Premissas!L110</f>
        <v>80</v>
      </c>
      <c r="M60" s="20">
        <f>+[4]Premissas!M110</f>
        <v>80</v>
      </c>
      <c r="N60" s="20">
        <f>+[4]Premissas!N110</f>
        <v>80</v>
      </c>
      <c r="O60" s="20">
        <f>+[4]Premissas!O110</f>
        <v>80</v>
      </c>
    </row>
    <row r="61" spans="1:15">
      <c r="A61" s="15" t="s">
        <v>45</v>
      </c>
      <c r="B61" s="16" t="s">
        <v>40</v>
      </c>
      <c r="C61" s="23">
        <f t="shared" ref="C61:O61" si="6">SUM(C58:C60)</f>
        <v>1726.34</v>
      </c>
      <c r="D61" s="23">
        <f t="shared" si="6"/>
        <v>1726.34</v>
      </c>
      <c r="E61" s="23">
        <f t="shared" si="6"/>
        <v>1751.34</v>
      </c>
      <c r="F61" s="23">
        <f t="shared" si="6"/>
        <v>933.34</v>
      </c>
      <c r="G61" s="23">
        <f t="shared" si="6"/>
        <v>1751.34</v>
      </c>
      <c r="H61" s="23">
        <f t="shared" si="6"/>
        <v>1751.34</v>
      </c>
      <c r="I61" s="23">
        <f t="shared" si="6"/>
        <v>1726.34</v>
      </c>
      <c r="J61" s="23">
        <f t="shared" si="6"/>
        <v>1726.34</v>
      </c>
      <c r="K61" s="23">
        <f t="shared" si="6"/>
        <v>1166.3399999999999</v>
      </c>
      <c r="L61" s="23">
        <f t="shared" si="6"/>
        <v>1166.3399999999999</v>
      </c>
      <c r="M61" s="23">
        <f t="shared" si="6"/>
        <v>443.34000000000003</v>
      </c>
      <c r="N61" s="23">
        <f t="shared" si="6"/>
        <v>655.34</v>
      </c>
      <c r="O61" s="23">
        <f t="shared" si="6"/>
        <v>867.34</v>
      </c>
    </row>
    <row r="62" spans="1:15">
      <c r="A62" s="10" t="s">
        <v>46</v>
      </c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>
      <c r="A63" s="2" t="s">
        <v>47</v>
      </c>
      <c r="B63" s="11" t="s">
        <v>48</v>
      </c>
      <c r="C63" s="2">
        <f>+[4]Premissas!C78</f>
        <v>60</v>
      </c>
      <c r="D63" s="2">
        <f>+[4]Premissas!D78</f>
        <v>60</v>
      </c>
      <c r="E63" s="2">
        <f>+[4]Premissas!E78</f>
        <v>60</v>
      </c>
      <c r="F63" s="2">
        <f>+[4]Premissas!F78</f>
        <v>60</v>
      </c>
      <c r="G63" s="2">
        <f>+[4]Premissas!G78</f>
        <v>60</v>
      </c>
      <c r="H63" s="2">
        <f>+[4]Premissas!H78</f>
        <v>60</v>
      </c>
      <c r="I63" s="2">
        <f>+[4]Premissas!I78</f>
        <v>60</v>
      </c>
      <c r="J63" s="2">
        <f>+[4]Premissas!J78</f>
        <v>60</v>
      </c>
      <c r="K63" s="2">
        <f>+[4]Premissas!K78</f>
        <v>60</v>
      </c>
      <c r="L63" s="2">
        <f>+[4]Premissas!L78</f>
        <v>60</v>
      </c>
      <c r="M63" s="2">
        <f>+[4]Premissas!M78</f>
        <v>60</v>
      </c>
      <c r="N63" s="2">
        <f>+[4]Premissas!N78</f>
        <v>60</v>
      </c>
      <c r="O63" s="2">
        <f>+[4]Premissas!O78</f>
        <v>60</v>
      </c>
    </row>
    <row r="64" spans="1:15">
      <c r="A64" s="2" t="s">
        <v>49</v>
      </c>
      <c r="B64" s="11" t="s">
        <v>48</v>
      </c>
      <c r="C64" s="2">
        <f>+[4]Premissas!C82</f>
        <v>31</v>
      </c>
      <c r="D64" s="2">
        <f>+[4]Premissas!D82</f>
        <v>31</v>
      </c>
      <c r="E64" s="2">
        <f>+[4]Premissas!E82</f>
        <v>31</v>
      </c>
      <c r="F64" s="2">
        <f>+[4]Premissas!F82</f>
        <v>31</v>
      </c>
      <c r="G64" s="2">
        <f>+[4]Premissas!G82</f>
        <v>31</v>
      </c>
      <c r="H64" s="2">
        <f>+[4]Premissas!H82</f>
        <v>31</v>
      </c>
      <c r="I64" s="2">
        <f>+[4]Premissas!I82</f>
        <v>31</v>
      </c>
      <c r="J64" s="2">
        <f>+[4]Premissas!J82</f>
        <v>31</v>
      </c>
      <c r="K64" s="2">
        <f>+[4]Premissas!K82</f>
        <v>31</v>
      </c>
      <c r="L64" s="2">
        <f>+[4]Premissas!L82</f>
        <v>31</v>
      </c>
      <c r="M64" s="2">
        <f>+[4]Premissas!M82</f>
        <v>31</v>
      </c>
      <c r="N64" s="2">
        <f>+[4]Premissas!N82</f>
        <v>26</v>
      </c>
      <c r="O64" s="2">
        <f>+[4]Premissas!O82</f>
        <v>26</v>
      </c>
    </row>
    <row r="65" spans="1:15">
      <c r="A65" s="2" t="s">
        <v>50</v>
      </c>
      <c r="B65" s="11" t="s">
        <v>51</v>
      </c>
      <c r="C65" s="19">
        <f>[4]Frotas!C56*2</f>
        <v>217.52</v>
      </c>
      <c r="D65" s="19">
        <f>[4]Frotas!D56*2</f>
        <v>211.44</v>
      </c>
      <c r="E65" s="19">
        <f>[4]Frotas!E56*2</f>
        <v>423.8</v>
      </c>
      <c r="F65" s="19">
        <f>[4]Frotas!F56*2</f>
        <v>466.32</v>
      </c>
      <c r="G65" s="19">
        <f>[4]Frotas!G56*2</f>
        <v>496</v>
      </c>
      <c r="H65" s="19">
        <f>[4]Frotas!H56*2</f>
        <v>347.2</v>
      </c>
      <c r="I65" s="19">
        <f>[4]Frotas!I56*2</f>
        <v>519.48</v>
      </c>
      <c r="J65" s="19">
        <f>[4]Frotas!J56*2</f>
        <v>583.29999999999995</v>
      </c>
      <c r="K65" s="19">
        <f>[4]Frotas!K56*2</f>
        <v>1114.24</v>
      </c>
      <c r="L65" s="19">
        <f>[4]Frotas!L56*2</f>
        <v>446.94</v>
      </c>
      <c r="M65" s="19">
        <f>[4]Frotas!M56*2</f>
        <v>1142</v>
      </c>
      <c r="N65" s="19">
        <f>[4]Frotas!N56*2</f>
        <v>362</v>
      </c>
      <c r="O65" s="19">
        <f>[4]Frotas!O56*2</f>
        <v>238.5</v>
      </c>
    </row>
    <row r="66" spans="1:15">
      <c r="A66" s="2" t="s">
        <v>52</v>
      </c>
      <c r="B66" s="11" t="s">
        <v>53</v>
      </c>
      <c r="C66" s="19">
        <f t="shared" ref="C66:O66" si="7">C65/C64</f>
        <v>7.0167741935483878</v>
      </c>
      <c r="D66" s="19">
        <f t="shared" si="7"/>
        <v>6.8206451612903223</v>
      </c>
      <c r="E66" s="19">
        <f t="shared" si="7"/>
        <v>13.670967741935485</v>
      </c>
      <c r="F66" s="19">
        <f t="shared" si="7"/>
        <v>15.042580645161291</v>
      </c>
      <c r="G66" s="19">
        <f t="shared" si="7"/>
        <v>16</v>
      </c>
      <c r="H66" s="19">
        <f t="shared" si="7"/>
        <v>11.2</v>
      </c>
      <c r="I66" s="19">
        <f t="shared" si="7"/>
        <v>16.75741935483871</v>
      </c>
      <c r="J66" s="19">
        <f t="shared" si="7"/>
        <v>18.816129032258065</v>
      </c>
      <c r="K66" s="19">
        <f t="shared" si="7"/>
        <v>35.943225806451615</v>
      </c>
      <c r="L66" s="19">
        <f t="shared" si="7"/>
        <v>14.41741935483871</v>
      </c>
      <c r="M66" s="19">
        <f t="shared" si="7"/>
        <v>36.838709677419352</v>
      </c>
      <c r="N66" s="19">
        <f t="shared" si="7"/>
        <v>13.923076923076923</v>
      </c>
      <c r="O66" s="19">
        <f t="shared" si="7"/>
        <v>9.1730769230769234</v>
      </c>
    </row>
    <row r="67" spans="1:15">
      <c r="A67" s="24" t="s">
        <v>54</v>
      </c>
      <c r="B67" s="25" t="s">
        <v>55</v>
      </c>
      <c r="C67" s="26">
        <f t="shared" ref="C67:O67" si="8">+C66/24</f>
        <v>0.29236559139784951</v>
      </c>
      <c r="D67" s="26">
        <f t="shared" si="8"/>
        <v>0.28419354838709676</v>
      </c>
      <c r="E67" s="26">
        <f t="shared" si="8"/>
        <v>0.56962365591397857</v>
      </c>
      <c r="F67" s="26">
        <f t="shared" si="8"/>
        <v>0.62677419354838715</v>
      </c>
      <c r="G67" s="26">
        <f t="shared" si="8"/>
        <v>0.66666666666666663</v>
      </c>
      <c r="H67" s="26">
        <f t="shared" si="8"/>
        <v>0.46666666666666662</v>
      </c>
      <c r="I67" s="26">
        <f t="shared" si="8"/>
        <v>0.69822580645161292</v>
      </c>
      <c r="J67" s="26">
        <f t="shared" si="8"/>
        <v>0.78400537634408607</v>
      </c>
      <c r="K67" s="26">
        <f t="shared" si="8"/>
        <v>1.4976344086021507</v>
      </c>
      <c r="L67" s="26">
        <f t="shared" si="8"/>
        <v>0.60072580645161289</v>
      </c>
      <c r="M67" s="26">
        <f t="shared" si="8"/>
        <v>1.5349462365591398</v>
      </c>
      <c r="N67" s="26">
        <f t="shared" si="8"/>
        <v>0.58012820512820518</v>
      </c>
      <c r="O67" s="26">
        <f t="shared" si="8"/>
        <v>0.38221153846153849</v>
      </c>
    </row>
    <row r="68" spans="1:15">
      <c r="A68" s="24" t="s">
        <v>56</v>
      </c>
      <c r="B68" s="25" t="s">
        <v>55</v>
      </c>
      <c r="C68" s="27">
        <f>2*[4]Premissas!C96/24</f>
        <v>0.66666666666666663</v>
      </c>
      <c r="D68" s="27">
        <f>2*[4]Premissas!D96/24</f>
        <v>4.1666666666666664E-2</v>
      </c>
      <c r="E68" s="27">
        <f>2*[4]Premissas!E96/24</f>
        <v>0.25</v>
      </c>
      <c r="F68" s="27">
        <f>2*[4]Premissas!F96/24</f>
        <v>0.66666666666666663</v>
      </c>
      <c r="G68" s="27">
        <f>2*[4]Premissas!G96/24</f>
        <v>0.125</v>
      </c>
      <c r="H68" s="27">
        <f>2*[4]Premissas!H96/24</f>
        <v>0.66666666666666663</v>
      </c>
      <c r="I68" s="27">
        <f>2*[4]Premissas!I96/24</f>
        <v>1.1666666666666667</v>
      </c>
      <c r="J68" s="27">
        <f>2*[4]Premissas!J96/24</f>
        <v>1.1666666666666667</v>
      </c>
      <c r="K68" s="27">
        <f>2*[4]Premissas!K96/24</f>
        <v>1</v>
      </c>
      <c r="L68" s="27">
        <f>2*[4]Premissas!L96/24</f>
        <v>0.66666666666666663</v>
      </c>
      <c r="M68" s="27">
        <f>2*[4]Premissas!M96/24</f>
        <v>0.5</v>
      </c>
      <c r="N68" s="27">
        <f>2*[4]Premissas!N96/24</f>
        <v>0.33333333333333331</v>
      </c>
      <c r="O68" s="27">
        <f>2*[4]Premissas!O96/24</f>
        <v>0.66666666666666663</v>
      </c>
    </row>
    <row r="69" spans="1:15">
      <c r="A69" s="2" t="s">
        <v>71</v>
      </c>
      <c r="B69" s="11" t="s">
        <v>55</v>
      </c>
      <c r="C69" s="20">
        <f>+[4]Premissas!C91/24*2</f>
        <v>4.1666666666666664E-2</v>
      </c>
      <c r="D69" s="20">
        <f>+[4]Premissas!D91/24*2</f>
        <v>4.1666666666666664E-2</v>
      </c>
      <c r="E69" s="20">
        <f>+[4]Premissas!E91/24*2</f>
        <v>4.1666666666666664E-2</v>
      </c>
      <c r="F69" s="20">
        <f>+[4]Premissas!F91/24*2</f>
        <v>4.1666666666666664E-2</v>
      </c>
      <c r="G69" s="20">
        <f>+[4]Premissas!G91/24*2</f>
        <v>4.1666666666666664E-2</v>
      </c>
      <c r="H69" s="20">
        <f>+[4]Premissas!H91/24*2</f>
        <v>4.1666666666666664E-2</v>
      </c>
      <c r="I69" s="20">
        <f>+[4]Premissas!I91/24*2</f>
        <v>4.1666666666666664E-2</v>
      </c>
      <c r="J69" s="20">
        <f>+[4]Premissas!J91/24*2</f>
        <v>4.1666666666666664E-2</v>
      </c>
      <c r="K69" s="20">
        <f>+[4]Premissas!K91/24*2</f>
        <v>4.1666666666666664E-2</v>
      </c>
      <c r="L69" s="20">
        <f>+[4]Premissas!L91/24*2</f>
        <v>4.1666666666666664E-2</v>
      </c>
      <c r="M69" s="20">
        <f>+[4]Premissas!M91/24*2</f>
        <v>4.1666666666666664E-2</v>
      </c>
      <c r="N69" s="20">
        <f>+[4]Premissas!N91/24*2</f>
        <v>4.1666666666666664E-2</v>
      </c>
      <c r="O69" s="20">
        <f>+[4]Premissas!O91/24*2</f>
        <v>4.1666666666666664E-2</v>
      </c>
    </row>
    <row r="70" spans="1:15">
      <c r="A70" s="2" t="s">
        <v>72</v>
      </c>
      <c r="B70" s="11" t="s">
        <v>55</v>
      </c>
      <c r="C70" s="20">
        <f>+[4]Premissas!C93/24*2</f>
        <v>0</v>
      </c>
      <c r="D70" s="20">
        <f>+[4]Premissas!D93/24*2</f>
        <v>0</v>
      </c>
      <c r="E70" s="20">
        <f>+[4]Premissas!E93/24*2</f>
        <v>0</v>
      </c>
      <c r="F70" s="20">
        <f>+[4]Premissas!F93/24*2</f>
        <v>0</v>
      </c>
      <c r="G70" s="20">
        <f>+[4]Premissas!G93/24*2</f>
        <v>0</v>
      </c>
      <c r="H70" s="20">
        <f>+[4]Premissas!H93/24*2</f>
        <v>0</v>
      </c>
      <c r="I70" s="20">
        <f>+[4]Premissas!I93/24*2</f>
        <v>0.5</v>
      </c>
      <c r="J70" s="20">
        <f>+[4]Premissas!J93/24*2</f>
        <v>0.5</v>
      </c>
      <c r="K70" s="20">
        <f>+[4]Premissas!K93/24*2</f>
        <v>0.5</v>
      </c>
      <c r="L70" s="20">
        <f>+[4]Premissas!L93/24*2</f>
        <v>0</v>
      </c>
      <c r="M70" s="20">
        <f>+[4]Premissas!M93/24*2</f>
        <v>0.25</v>
      </c>
      <c r="N70" s="20">
        <f>+[4]Premissas!N93/24*2</f>
        <v>0.25</v>
      </c>
      <c r="O70" s="20">
        <f>+[4]Premissas!O93/24*2</f>
        <v>0</v>
      </c>
    </row>
    <row r="71" spans="1:15">
      <c r="A71" s="2" t="s">
        <v>58</v>
      </c>
      <c r="B71" s="11" t="s">
        <v>55</v>
      </c>
      <c r="C71" s="20">
        <f>+[4]Premissas!C92/24*2</f>
        <v>0.41666666666666669</v>
      </c>
      <c r="D71" s="20">
        <f>+[4]Premissas!D92/24*2</f>
        <v>0</v>
      </c>
      <c r="E71" s="20">
        <f>+[4]Premissas!E92/24*2</f>
        <v>0</v>
      </c>
      <c r="F71" s="20">
        <f>+[4]Premissas!F92/24*2</f>
        <v>0.41666666666666669</v>
      </c>
      <c r="G71" s="20">
        <f>+[4]Premissas!G92/24*2</f>
        <v>0</v>
      </c>
      <c r="H71" s="20">
        <f>+[4]Premissas!H92/24*2</f>
        <v>0.41666666666666669</v>
      </c>
      <c r="I71" s="20">
        <f>+[4]Premissas!I92/24*2</f>
        <v>0.41666666666666669</v>
      </c>
      <c r="J71" s="20">
        <f>+[4]Premissas!J92/24*2</f>
        <v>0.41666666666666669</v>
      </c>
      <c r="K71" s="20">
        <f>+[4]Premissas!K92/24*2</f>
        <v>0.41666666666666669</v>
      </c>
      <c r="L71" s="20">
        <f>+[4]Premissas!L92/24*2</f>
        <v>0.41666666666666669</v>
      </c>
      <c r="M71" s="20">
        <f>+[4]Premissas!M92/24*2</f>
        <v>0</v>
      </c>
      <c r="N71" s="20">
        <f>+[4]Premissas!N92/24*2</f>
        <v>0</v>
      </c>
      <c r="O71" s="20">
        <f>+[4]Premissas!O92/24*2</f>
        <v>0.41666666666666669</v>
      </c>
    </row>
    <row r="72" spans="1:15">
      <c r="A72" s="2" t="s">
        <v>59</v>
      </c>
      <c r="B72" s="11" t="s">
        <v>55</v>
      </c>
      <c r="C72" s="20">
        <f>[4]Premissas!C94/24*2</f>
        <v>0.16666666666666666</v>
      </c>
      <c r="D72" s="20">
        <f>[4]Premissas!D94/24*2</f>
        <v>0</v>
      </c>
      <c r="E72" s="20">
        <f>[4]Premissas!E94/24*2</f>
        <v>0.16666666666666666</v>
      </c>
      <c r="F72" s="20">
        <f>[4]Premissas!F94/24*2</f>
        <v>0.16666666666666666</v>
      </c>
      <c r="G72" s="20">
        <f>[4]Premissas!G94/24*2</f>
        <v>4.1666666666666664E-2</v>
      </c>
      <c r="H72" s="20">
        <f>[4]Premissas!H94/24*2</f>
        <v>0.16666666666666666</v>
      </c>
      <c r="I72" s="20">
        <f>[4]Premissas!I94/24*2</f>
        <v>0.16666666666666666</v>
      </c>
      <c r="J72" s="20">
        <f>[4]Premissas!J94/24*2</f>
        <v>0.16666666666666666</v>
      </c>
      <c r="K72" s="20">
        <f>[4]Premissas!K94/24*2</f>
        <v>0</v>
      </c>
      <c r="L72" s="20">
        <f>[4]Premissas!L94/24*2</f>
        <v>0.16666666666666666</v>
      </c>
      <c r="M72" s="20">
        <f>[4]Premissas!M94/24*2</f>
        <v>0.16666666666666666</v>
      </c>
      <c r="N72" s="20">
        <f>[4]Premissas!N94/24*2</f>
        <v>0</v>
      </c>
      <c r="O72" s="20">
        <f>[4]Premissas!O94/24*2</f>
        <v>0.16666666666666666</v>
      </c>
    </row>
    <row r="73" spans="1:15">
      <c r="A73" s="15" t="s">
        <v>60</v>
      </c>
      <c r="B73" s="16" t="s">
        <v>55</v>
      </c>
      <c r="C73" s="28">
        <f>+[4]Premissas!C95/24*2</f>
        <v>4.1666666666666664E-2</v>
      </c>
      <c r="D73" s="28">
        <f>+[4]Premissas!D95/24*2</f>
        <v>0</v>
      </c>
      <c r="E73" s="28">
        <f>+[4]Premissas!E95/24*2</f>
        <v>4.1666666666666664E-2</v>
      </c>
      <c r="F73" s="28">
        <f>+[4]Premissas!F95/24*2</f>
        <v>4.1666666666666664E-2</v>
      </c>
      <c r="G73" s="28">
        <f>+[4]Premissas!G95/24*2</f>
        <v>4.1666666666666664E-2</v>
      </c>
      <c r="H73" s="28">
        <f>+[4]Premissas!H95/24*2</f>
        <v>4.1666666666666664E-2</v>
      </c>
      <c r="I73" s="28">
        <f>+[4]Premissas!I95/24*2</f>
        <v>4.1666666666666664E-2</v>
      </c>
      <c r="J73" s="28">
        <f>+[4]Premissas!J95/24*2</f>
        <v>4.1666666666666664E-2</v>
      </c>
      <c r="K73" s="28">
        <f>+[4]Premissas!K95/24*2</f>
        <v>4.1666666666666664E-2</v>
      </c>
      <c r="L73" s="28">
        <f>+[4]Premissas!L95/24*2</f>
        <v>4.1666666666666664E-2</v>
      </c>
      <c r="M73" s="28">
        <f>+[4]Premissas!M95/24*2</f>
        <v>4.1666666666666664E-2</v>
      </c>
      <c r="N73" s="28">
        <f>+[4]Premissas!N95/24*2</f>
        <v>4.1666666666666664E-2</v>
      </c>
      <c r="O73" s="28">
        <f>+[4]Premissas!O95/24*2</f>
        <v>4.1666666666666664E-2</v>
      </c>
    </row>
    <row r="74" spans="1:15" ht="16.5" thickBot="1">
      <c r="A74" s="5" t="s">
        <v>61</v>
      </c>
      <c r="B74" s="29" t="s">
        <v>55</v>
      </c>
      <c r="C74" s="30">
        <f t="shared" ref="C74:O74" si="9">+C68+C67</f>
        <v>0.95903225806451609</v>
      </c>
      <c r="D74" s="30">
        <f t="shared" si="9"/>
        <v>0.32586021505376345</v>
      </c>
      <c r="E74" s="30">
        <f t="shared" si="9"/>
        <v>0.81962365591397857</v>
      </c>
      <c r="F74" s="30">
        <f t="shared" si="9"/>
        <v>1.2934408602150538</v>
      </c>
      <c r="G74" s="30">
        <f t="shared" si="9"/>
        <v>0.79166666666666663</v>
      </c>
      <c r="H74" s="30">
        <f t="shared" si="9"/>
        <v>1.1333333333333333</v>
      </c>
      <c r="I74" s="30">
        <f t="shared" si="9"/>
        <v>1.8648924731182797</v>
      </c>
      <c r="J74" s="30">
        <f t="shared" si="9"/>
        <v>1.9506720430107527</v>
      </c>
      <c r="K74" s="30">
        <f t="shared" si="9"/>
        <v>2.4976344086021509</v>
      </c>
      <c r="L74" s="30">
        <f t="shared" si="9"/>
        <v>1.2673924731182795</v>
      </c>
      <c r="M74" s="30">
        <f t="shared" si="9"/>
        <v>2.03494623655914</v>
      </c>
      <c r="N74" s="30">
        <f t="shared" si="9"/>
        <v>0.91346153846153855</v>
      </c>
      <c r="O74" s="30">
        <f t="shared" si="9"/>
        <v>1.0488782051282051</v>
      </c>
    </row>
    <row r="75" spans="1:15">
      <c r="A75" s="2" t="s">
        <v>73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>
      <c r="A76" s="21" t="s">
        <v>74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>
      <c r="A77" s="31" t="s">
        <v>64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>
      <c r="A78" s="33"/>
    </row>
    <row r="79" spans="1:15">
      <c r="A79" s="1" t="s">
        <v>77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6.5" thickBot="1">
      <c r="A80" s="4" t="s">
        <v>65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>
      <c r="A81" s="37" t="s">
        <v>1</v>
      </c>
      <c r="B81" s="37" t="s">
        <v>2</v>
      </c>
      <c r="C81" s="40" t="s">
        <v>3</v>
      </c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5">
      <c r="A82" s="38"/>
      <c r="B82" s="38"/>
      <c r="C82" s="35" t="s">
        <v>4</v>
      </c>
      <c r="D82" s="35"/>
      <c r="E82" s="35"/>
      <c r="F82" s="35"/>
      <c r="G82" s="35"/>
      <c r="H82" s="35"/>
      <c r="I82" s="35" t="s">
        <v>5</v>
      </c>
      <c r="J82" s="35"/>
      <c r="K82" s="35" t="s">
        <v>6</v>
      </c>
      <c r="L82" s="35"/>
      <c r="M82" s="35"/>
      <c r="N82" s="35" t="s">
        <v>7</v>
      </c>
      <c r="O82" s="35"/>
    </row>
    <row r="83" spans="1:15">
      <c r="A83" s="38"/>
      <c r="B83" s="38"/>
      <c r="C83" s="36" t="s">
        <v>8</v>
      </c>
      <c r="D83" s="36"/>
      <c r="E83" s="36"/>
      <c r="F83" s="36"/>
      <c r="G83" s="35" t="s">
        <v>9</v>
      </c>
      <c r="H83" s="35"/>
      <c r="I83" s="36" t="s">
        <v>10</v>
      </c>
      <c r="J83" s="36"/>
      <c r="K83" s="36" t="s">
        <v>11</v>
      </c>
      <c r="L83" s="36"/>
      <c r="M83" s="36"/>
      <c r="N83" s="6" t="s">
        <v>12</v>
      </c>
      <c r="O83" s="6" t="s">
        <v>13</v>
      </c>
    </row>
    <row r="84" spans="1:15">
      <c r="A84" s="38"/>
      <c r="B84" s="38"/>
      <c r="C84" s="7" t="s">
        <v>14</v>
      </c>
      <c r="D84" s="8" t="str">
        <f>+C85</f>
        <v>Iguaçu</v>
      </c>
      <c r="E84" s="7" t="str">
        <f>+D85</f>
        <v>Desvio Ribas</v>
      </c>
      <c r="F84" s="8" t="s">
        <v>78</v>
      </c>
      <c r="G84" s="8" t="str">
        <f>+E85</f>
        <v>Guarapuava</v>
      </c>
      <c r="H84" s="8" t="str">
        <f>+G85</f>
        <v>Cascavel</v>
      </c>
      <c r="I84" s="7" t="s">
        <v>79</v>
      </c>
      <c r="J84" s="8" t="s">
        <v>15</v>
      </c>
      <c r="K84" s="8" t="str">
        <f>+J85</f>
        <v>Front. Argentina</v>
      </c>
      <c r="L84" s="8" t="str">
        <f>+K85</f>
        <v>J.V. Gonzalez</v>
      </c>
      <c r="M84" s="7" t="str">
        <f>+L85</f>
        <v>Salta</v>
      </c>
      <c r="N84" s="8" t="str">
        <f>+M85</f>
        <v>Socompa</v>
      </c>
      <c r="O84" s="7" t="str">
        <f>+N85</f>
        <v>A Victoria</v>
      </c>
    </row>
    <row r="85" spans="1:15" ht="16.5" thickBot="1">
      <c r="A85" s="39"/>
      <c r="B85" s="39"/>
      <c r="C85" s="9" t="s">
        <v>80</v>
      </c>
      <c r="D85" s="9" t="s">
        <v>16</v>
      </c>
      <c r="E85" s="9" t="s">
        <v>17</v>
      </c>
      <c r="F85" s="9" t="s">
        <v>81</v>
      </c>
      <c r="G85" s="9" t="s">
        <v>18</v>
      </c>
      <c r="H85" s="9" t="s">
        <v>82</v>
      </c>
      <c r="I85" s="9" t="s">
        <v>19</v>
      </c>
      <c r="J85" s="9" t="s">
        <v>83</v>
      </c>
      <c r="K85" s="9" t="s">
        <v>84</v>
      </c>
      <c r="L85" s="9" t="s">
        <v>20</v>
      </c>
      <c r="M85" s="9" t="s">
        <v>21</v>
      </c>
      <c r="N85" s="9" t="s">
        <v>22</v>
      </c>
      <c r="O85" s="9" t="s">
        <v>23</v>
      </c>
    </row>
    <row r="86" spans="1:15">
      <c r="A86" s="2" t="s">
        <v>67</v>
      </c>
      <c r="B86" s="11" t="s">
        <v>26</v>
      </c>
      <c r="C86" s="12" t="str">
        <f t="shared" ref="C86:O89" si="10">+C47</f>
        <v>GE C 30</v>
      </c>
      <c r="D86" s="12" t="str">
        <f t="shared" si="10"/>
        <v>GE C 30</v>
      </c>
      <c r="E86" s="12" t="str">
        <f t="shared" si="10"/>
        <v>GE C 30</v>
      </c>
      <c r="F86" s="12" t="str">
        <f t="shared" si="10"/>
        <v>GE C 30</v>
      </c>
      <c r="G86" s="12" t="str">
        <f t="shared" si="10"/>
        <v>GE C 30</v>
      </c>
      <c r="H86" s="12" t="str">
        <f t="shared" si="10"/>
        <v>GE C 30</v>
      </c>
      <c r="I86" s="12" t="str">
        <f t="shared" si="10"/>
        <v>GE C 30</v>
      </c>
      <c r="J86" s="12" t="str">
        <f t="shared" si="10"/>
        <v>GE C 30</v>
      </c>
      <c r="K86" s="12" t="str">
        <f t="shared" si="10"/>
        <v>GE C 30</v>
      </c>
      <c r="L86" s="12" t="str">
        <f t="shared" si="10"/>
        <v>GE C 30</v>
      </c>
      <c r="M86" s="12" t="str">
        <f t="shared" si="10"/>
        <v>GM G22 UB</v>
      </c>
      <c r="N86" s="12" t="str">
        <f t="shared" si="10"/>
        <v>GM G22 UB</v>
      </c>
      <c r="O86" s="12" t="str">
        <f t="shared" si="10"/>
        <v>GM G22 UB</v>
      </c>
    </row>
    <row r="87" spans="1:15">
      <c r="A87" s="2" t="s">
        <v>68</v>
      </c>
      <c r="B87" s="11" t="s">
        <v>28</v>
      </c>
      <c r="C87" s="12" t="str">
        <f t="shared" si="10"/>
        <v xml:space="preserve">Gôndola </v>
      </c>
      <c r="D87" s="12" t="str">
        <f t="shared" si="10"/>
        <v xml:space="preserve">Gôndola </v>
      </c>
      <c r="E87" s="12" t="str">
        <f t="shared" si="10"/>
        <v xml:space="preserve">Gôndola </v>
      </c>
      <c r="F87" s="12" t="str">
        <f t="shared" si="10"/>
        <v xml:space="preserve">Gôndola </v>
      </c>
      <c r="G87" s="12" t="str">
        <f t="shared" si="10"/>
        <v xml:space="preserve">Gôndola </v>
      </c>
      <c r="H87" s="12" t="str">
        <f t="shared" si="10"/>
        <v xml:space="preserve">Gôndola </v>
      </c>
      <c r="I87" s="12" t="str">
        <f t="shared" si="10"/>
        <v xml:space="preserve">Gôndola </v>
      </c>
      <c r="J87" s="12" t="str">
        <f t="shared" si="10"/>
        <v xml:space="preserve">Gôndola </v>
      </c>
      <c r="K87" s="12" t="str">
        <f t="shared" si="10"/>
        <v xml:space="preserve">Gôndola </v>
      </c>
      <c r="L87" s="12" t="str">
        <f t="shared" si="10"/>
        <v xml:space="preserve">Gôndola </v>
      </c>
      <c r="M87" s="12" t="str">
        <f t="shared" si="10"/>
        <v xml:space="preserve">Gôndola </v>
      </c>
      <c r="N87" s="12" t="str">
        <f t="shared" si="10"/>
        <v xml:space="preserve">Gôndola </v>
      </c>
      <c r="O87" s="12" t="str">
        <f t="shared" si="10"/>
        <v xml:space="preserve">Gôndola </v>
      </c>
    </row>
    <row r="88" spans="1:15">
      <c r="A88" s="2" t="s">
        <v>29</v>
      </c>
      <c r="B88" s="11" t="s">
        <v>30</v>
      </c>
      <c r="C88" s="12">
        <f t="shared" si="10"/>
        <v>3</v>
      </c>
      <c r="D88" s="12">
        <f t="shared" si="10"/>
        <v>3</v>
      </c>
      <c r="E88" s="12">
        <f t="shared" si="10"/>
        <v>4</v>
      </c>
      <c r="F88" s="12">
        <f t="shared" si="10"/>
        <v>2</v>
      </c>
      <c r="G88" s="12">
        <f t="shared" si="10"/>
        <v>4</v>
      </c>
      <c r="H88" s="12">
        <f t="shared" si="10"/>
        <v>4</v>
      </c>
      <c r="I88" s="12">
        <f t="shared" si="10"/>
        <v>3</v>
      </c>
      <c r="J88" s="12">
        <f t="shared" si="10"/>
        <v>3</v>
      </c>
      <c r="K88" s="12">
        <f t="shared" si="10"/>
        <v>3</v>
      </c>
      <c r="L88" s="12">
        <f t="shared" si="10"/>
        <v>3</v>
      </c>
      <c r="M88" s="12">
        <f t="shared" si="10"/>
        <v>2</v>
      </c>
      <c r="N88" s="12">
        <f t="shared" si="10"/>
        <v>3</v>
      </c>
      <c r="O88" s="12">
        <f t="shared" si="10"/>
        <v>4</v>
      </c>
    </row>
    <row r="89" spans="1:15">
      <c r="A89" s="2" t="s">
        <v>31</v>
      </c>
      <c r="B89" s="11" t="s">
        <v>32</v>
      </c>
      <c r="C89" s="12">
        <f t="shared" si="10"/>
        <v>90</v>
      </c>
      <c r="D89" s="12">
        <f t="shared" si="10"/>
        <v>90</v>
      </c>
      <c r="E89" s="12">
        <f t="shared" si="10"/>
        <v>90</v>
      </c>
      <c r="F89" s="12">
        <f t="shared" si="10"/>
        <v>42</v>
      </c>
      <c r="G89" s="12">
        <f t="shared" si="10"/>
        <v>90</v>
      </c>
      <c r="H89" s="12">
        <f t="shared" si="10"/>
        <v>90</v>
      </c>
      <c r="I89" s="12">
        <f t="shared" si="10"/>
        <v>90</v>
      </c>
      <c r="J89" s="12">
        <f t="shared" si="10"/>
        <v>90</v>
      </c>
      <c r="K89" s="12">
        <f t="shared" si="10"/>
        <v>55</v>
      </c>
      <c r="L89" s="12">
        <f t="shared" si="10"/>
        <v>55</v>
      </c>
      <c r="M89" s="12">
        <f t="shared" si="10"/>
        <v>12</v>
      </c>
      <c r="N89" s="12">
        <f t="shared" si="10"/>
        <v>24</v>
      </c>
      <c r="O89" s="12">
        <f t="shared" si="10"/>
        <v>36</v>
      </c>
    </row>
    <row r="90" spans="1:15">
      <c r="A90" s="2" t="s">
        <v>69</v>
      </c>
      <c r="B90" s="11" t="s">
        <v>34</v>
      </c>
      <c r="C90" s="14">
        <f t="shared" ref="C90:O90" si="11">+C52</f>
        <v>5265</v>
      </c>
      <c r="D90" s="14">
        <f t="shared" si="11"/>
        <v>5265</v>
      </c>
      <c r="E90" s="14">
        <f t="shared" si="11"/>
        <v>5265</v>
      </c>
      <c r="F90" s="14">
        <f t="shared" si="11"/>
        <v>2457</v>
      </c>
      <c r="G90" s="14">
        <f t="shared" si="11"/>
        <v>5265</v>
      </c>
      <c r="H90" s="14">
        <f t="shared" si="11"/>
        <v>5265</v>
      </c>
      <c r="I90" s="14">
        <f t="shared" si="11"/>
        <v>5265</v>
      </c>
      <c r="J90" s="14">
        <f t="shared" si="11"/>
        <v>5265</v>
      </c>
      <c r="K90" s="14">
        <f t="shared" si="11"/>
        <v>3218</v>
      </c>
      <c r="L90" s="14">
        <f t="shared" si="11"/>
        <v>3218</v>
      </c>
      <c r="M90" s="14">
        <f t="shared" si="11"/>
        <v>702</v>
      </c>
      <c r="N90" s="14">
        <f t="shared" si="11"/>
        <v>1404</v>
      </c>
      <c r="O90" s="14">
        <f t="shared" si="11"/>
        <v>2106</v>
      </c>
    </row>
    <row r="91" spans="1:15" ht="16.5" thickBot="1">
      <c r="A91" s="5" t="s">
        <v>70</v>
      </c>
      <c r="B91" s="29" t="s">
        <v>36</v>
      </c>
      <c r="C91" s="34">
        <f t="shared" ref="C91:O91" si="12">+C54</f>
        <v>7065</v>
      </c>
      <c r="D91" s="34">
        <f t="shared" si="12"/>
        <v>7065</v>
      </c>
      <c r="E91" s="34">
        <f t="shared" si="12"/>
        <v>7065</v>
      </c>
      <c r="F91" s="34">
        <f t="shared" si="12"/>
        <v>3297</v>
      </c>
      <c r="G91" s="34">
        <f t="shared" si="12"/>
        <v>7065</v>
      </c>
      <c r="H91" s="34">
        <f t="shared" si="12"/>
        <v>7065</v>
      </c>
      <c r="I91" s="34">
        <f t="shared" si="12"/>
        <v>7065</v>
      </c>
      <c r="J91" s="34">
        <f t="shared" si="12"/>
        <v>7065</v>
      </c>
      <c r="K91" s="34">
        <f t="shared" si="12"/>
        <v>4318</v>
      </c>
      <c r="L91" s="34">
        <f t="shared" si="12"/>
        <v>4318</v>
      </c>
      <c r="M91" s="34">
        <f t="shared" si="12"/>
        <v>942</v>
      </c>
      <c r="N91" s="34">
        <f t="shared" si="12"/>
        <v>1884</v>
      </c>
      <c r="O91" s="34">
        <f t="shared" si="12"/>
        <v>2826</v>
      </c>
    </row>
    <row r="92" spans="1:15">
      <c r="A92" s="2" t="s">
        <v>73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>
      <c r="A93" s="31" t="s">
        <v>64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</sheetData>
  <mergeCells count="33">
    <mergeCell ref="N4:O4"/>
    <mergeCell ref="C5:F5"/>
    <mergeCell ref="G5:H5"/>
    <mergeCell ref="I5:J5"/>
    <mergeCell ref="K5:M5"/>
    <mergeCell ref="A41:A45"/>
    <mergeCell ref="B41:B45"/>
    <mergeCell ref="C41:O41"/>
    <mergeCell ref="C42:H42"/>
    <mergeCell ref="I42:J42"/>
    <mergeCell ref="K42:M42"/>
    <mergeCell ref="N42:O42"/>
    <mergeCell ref="C43:F43"/>
    <mergeCell ref="G43:H43"/>
    <mergeCell ref="A3:A7"/>
    <mergeCell ref="B3:B7"/>
    <mergeCell ref="C3:O3"/>
    <mergeCell ref="C4:H4"/>
    <mergeCell ref="I4:J4"/>
    <mergeCell ref="K4:M4"/>
    <mergeCell ref="A81:A85"/>
    <mergeCell ref="B81:B85"/>
    <mergeCell ref="C81:O81"/>
    <mergeCell ref="C82:H82"/>
    <mergeCell ref="I82:J82"/>
    <mergeCell ref="K82:M82"/>
    <mergeCell ref="N82:O82"/>
    <mergeCell ref="C83:F83"/>
    <mergeCell ref="G83:H83"/>
    <mergeCell ref="I83:J83"/>
    <mergeCell ref="K83:M83"/>
    <mergeCell ref="I43:J43"/>
    <mergeCell ref="K43:M43"/>
  </mergeCells>
  <pageMargins left="0.31496062992125984" right="0.31496062992125984" top="0.78740157480314965" bottom="0.78740157480314965" header="0.31496062992125984" footer="0.31496062992125984"/>
  <pageSetup paperSize="9" scale="60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Trens Tipos e Ciclos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2011-09-01T19:07:55Z</dcterms:created>
  <dcterms:modified xsi:type="dcterms:W3CDTF">2011-09-01T19:22:31Z</dcterms:modified>
</cp:coreProperties>
</file>