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 TAB 5.4.1 Distancias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6" i="1"/>
  <c r="O12"/>
  <c r="N12"/>
  <c r="M12"/>
  <c r="K12"/>
  <c r="I12"/>
  <c r="G12"/>
  <c r="F12"/>
  <c r="E12"/>
  <c r="D12"/>
  <c r="C12"/>
  <c r="O8"/>
  <c r="O9" s="1"/>
  <c r="N8"/>
  <c r="N9" s="1"/>
  <c r="M8"/>
  <c r="L8"/>
  <c r="K8"/>
  <c r="J8"/>
  <c r="I8"/>
  <c r="H8"/>
  <c r="G8"/>
  <c r="F8"/>
  <c r="E8"/>
  <c r="D8"/>
  <c r="C8"/>
  <c r="O6"/>
  <c r="N6"/>
  <c r="M6"/>
  <c r="L6"/>
  <c r="K6"/>
  <c r="H6"/>
  <c r="G6"/>
  <c r="E6"/>
  <c r="G9" l="1"/>
  <c r="K9"/>
  <c r="K10" s="1"/>
  <c r="C9"/>
  <c r="C10" s="1"/>
  <c r="I9"/>
  <c r="I10" s="1"/>
  <c r="N10"/>
  <c r="C11" l="1"/>
</calcChain>
</file>

<file path=xl/sharedStrings.xml><?xml version="1.0" encoding="utf-8"?>
<sst xmlns="http://schemas.openxmlformats.org/spreadsheetml/2006/main" count="44" uniqueCount="40">
  <si>
    <t>Unidade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</si>
  <si>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</si>
  <si>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</si>
  <si>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</si>
  <si>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</si>
  <si>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</si>
  <si>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</si>
  <si>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</si>
  <si>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</si>
  <si>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</si>
  <si>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</si>
  <si>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</si>
  <si>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</si>
  <si>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</si>
  <si>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</si>
  <si>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</si>
  <si>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</si>
  <si>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</si>
  <si>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Extensão dos trechos</t>
  </si>
  <si>
    <t>km</t>
  </si>
  <si>
    <t>Percurso médio dos trens</t>
  </si>
  <si>
    <t>Discriminação</t>
  </si>
  <si>
    <t>Iguaçu</t>
  </si>
  <si>
    <t>Extensão das concessionárias</t>
  </si>
  <si>
    <t>Extensão dos países</t>
  </si>
  <si>
    <t>Extensão do Corredor Bioceânico</t>
  </si>
  <si>
    <t>Países / Empresas / Trechos / Corredor Paranaguá - Antofagasta</t>
  </si>
  <si>
    <t>Eng. Bley</t>
  </si>
  <si>
    <t>J.V. Gonzalez</t>
  </si>
  <si>
    <t>SOE-Belgrano Cargas</t>
  </si>
  <si>
    <t>A. Victoria</t>
  </si>
  <si>
    <t xml:space="preserve">Em 2010, somente os trechos Paranaguá/São Francisco do Sul a Guarapuava e Guarapuava - Cascavel, no Brasil; </t>
  </si>
  <si>
    <t>Salta - Socompa, na Argentina (opera o trem de passageiros); e Socompa - Antofagasta, no Chile, estão em operação.</t>
  </si>
  <si>
    <t>ALL - América Latina Logística</t>
  </si>
  <si>
    <t>TABELA 5.4.1 // Extensão dos trechos e distâncias médias de percurso dos trens - horizonte 2010</t>
  </si>
  <si>
    <t>S. Fco. do Sul</t>
  </si>
  <si>
    <t>Front. Paraguai</t>
  </si>
  <si>
    <t>Front. Brasil</t>
  </si>
  <si>
    <t>Fonte: Enefer - Consultoria, Projetos Ltda.</t>
  </si>
  <si>
    <t>Front. Argentina</t>
  </si>
</sst>
</file>

<file path=xl/styles.xml><?xml version="1.0" encoding="utf-8"?>
<styleSheet xmlns="http://schemas.openxmlformats.org/spreadsheetml/2006/main">
  <fonts count="6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0" fontId="3" fillId="2" borderId="0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/>
    <xf numFmtId="0" fontId="3" fillId="2" borderId="2" xfId="0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3" fillId="2" borderId="0" xfId="0" applyNumberFormat="1" applyFont="1" applyFill="1" applyBorder="1"/>
    <xf numFmtId="0" fontId="3" fillId="2" borderId="0" xfId="0" applyFont="1" applyFill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center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ETAPA%202/CAP&#205;TULOS/Produto%209%20Custos/Custos%20CVLP%20%20Paranagu&#225;%20Antofagasta%2024.03.11%20Trem%20Maior%20Test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0">
          <cell r="C10">
            <v>115.71</v>
          </cell>
          <cell r="D10">
            <v>117.47</v>
          </cell>
          <cell r="E10">
            <v>263.33</v>
          </cell>
          <cell r="F10">
            <v>276.75</v>
          </cell>
          <cell r="G10">
            <v>248</v>
          </cell>
          <cell r="H10">
            <v>173.6</v>
          </cell>
          <cell r="I10">
            <v>288.60000000000002</v>
          </cell>
          <cell r="J10">
            <v>324.05</v>
          </cell>
          <cell r="K10">
            <v>655.44</v>
          </cell>
          <cell r="L10">
            <v>262.89999999999998</v>
          </cell>
          <cell r="M10">
            <v>571</v>
          </cell>
          <cell r="N10">
            <v>181</v>
          </cell>
          <cell r="O10">
            <v>159</v>
          </cell>
        </row>
        <row r="12">
          <cell r="C12">
            <v>115.71</v>
          </cell>
          <cell r="D12">
            <v>105.72</v>
          </cell>
          <cell r="E12">
            <v>263.33</v>
          </cell>
          <cell r="G12">
            <v>248</v>
          </cell>
          <cell r="I12">
            <v>259.74</v>
          </cell>
          <cell r="K12">
            <v>557.12</v>
          </cell>
          <cell r="M12">
            <v>571</v>
          </cell>
          <cell r="N12">
            <v>181</v>
          </cell>
          <cell r="O12">
            <v>119.25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6"/>
  <sheetViews>
    <sheetView tabSelected="1" workbookViewId="0">
      <selection activeCell="C4" sqref="C4:H4"/>
    </sheetView>
  </sheetViews>
  <sheetFormatPr defaultRowHeight="15"/>
  <cols>
    <col min="1" max="1" width="35.5703125" style="18" customWidth="1"/>
    <col min="2" max="2" width="11.7109375" style="18" customWidth="1"/>
    <col min="3" max="3" width="11.7109375" style="18" bestFit="1" customWidth="1"/>
    <col min="4" max="4" width="14.5703125" style="18" customWidth="1"/>
    <col min="5" max="5" width="14.5703125" style="18" bestFit="1" customWidth="1"/>
    <col min="6" max="6" width="16.28515625" style="18" customWidth="1"/>
    <col min="7" max="7" width="13.5703125" style="18" customWidth="1"/>
    <col min="8" max="8" width="17.140625" style="18" customWidth="1"/>
    <col min="9" max="9" width="16" style="18" customWidth="1"/>
    <col min="10" max="10" width="19.140625" style="18" customWidth="1"/>
    <col min="11" max="11" width="18.7109375" style="18" customWidth="1"/>
    <col min="12" max="12" width="15.42578125" style="18" customWidth="1"/>
    <col min="13" max="13" width="12.140625" style="18" customWidth="1"/>
    <col min="14" max="14" width="12" style="18" customWidth="1"/>
    <col min="15" max="15" width="14" style="18" customWidth="1"/>
  </cols>
  <sheetData>
    <row r="1" spans="1:15" ht="15.75">
      <c r="A1" s="20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6.5" thickBot="1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5.75">
      <c r="A3" s="24" t="s">
        <v>21</v>
      </c>
      <c r="B3" s="24" t="s">
        <v>0</v>
      </c>
      <c r="C3" s="27" t="s">
        <v>26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5.75">
      <c r="A4" s="25"/>
      <c r="B4" s="25"/>
      <c r="C4" s="28" t="s">
        <v>1</v>
      </c>
      <c r="D4" s="28"/>
      <c r="E4" s="28"/>
      <c r="F4" s="28"/>
      <c r="G4" s="28"/>
      <c r="H4" s="28"/>
      <c r="I4" s="4" t="s">
        <v>2</v>
      </c>
      <c r="J4" s="4"/>
      <c r="K4" s="28" t="s">
        <v>3</v>
      </c>
      <c r="L4" s="28"/>
      <c r="M4" s="28"/>
      <c r="N4" s="28" t="s">
        <v>4</v>
      </c>
      <c r="O4" s="28"/>
    </row>
    <row r="5" spans="1:15" ht="15.75">
      <c r="A5" s="25"/>
      <c r="B5" s="25"/>
      <c r="C5" s="29" t="s">
        <v>33</v>
      </c>
      <c r="D5" s="29"/>
      <c r="E5" s="29"/>
      <c r="F5" s="29"/>
      <c r="G5" s="30" t="s">
        <v>5</v>
      </c>
      <c r="H5" s="30"/>
      <c r="I5" s="31" t="s">
        <v>6</v>
      </c>
      <c r="J5" s="31"/>
      <c r="K5" s="29" t="s">
        <v>29</v>
      </c>
      <c r="L5" s="29"/>
      <c r="M5" s="29"/>
      <c r="N5" s="5" t="s">
        <v>7</v>
      </c>
      <c r="O5" s="5" t="s">
        <v>8</v>
      </c>
    </row>
    <row r="6" spans="1:15" ht="15.75">
      <c r="A6" s="25"/>
      <c r="B6" s="25"/>
      <c r="C6" s="6" t="s">
        <v>9</v>
      </c>
      <c r="D6" s="7" t="str">
        <f>+C7</f>
        <v>Iguaçu</v>
      </c>
      <c r="E6" s="6" t="str">
        <f>+D7</f>
        <v>Desvio Ribas</v>
      </c>
      <c r="F6" s="22" t="s">
        <v>35</v>
      </c>
      <c r="G6" s="7" t="str">
        <f>+E7</f>
        <v>Guarapuava</v>
      </c>
      <c r="H6" s="7" t="str">
        <f>+G7</f>
        <v>Cascavel</v>
      </c>
      <c r="I6" s="6" t="s">
        <v>37</v>
      </c>
      <c r="J6" s="7" t="s">
        <v>10</v>
      </c>
      <c r="K6" s="7" t="str">
        <f>+J7</f>
        <v>Front. Argentina</v>
      </c>
      <c r="L6" s="7" t="str">
        <f>+K7</f>
        <v>J.V. Gonzalez</v>
      </c>
      <c r="M6" s="6" t="str">
        <f>+L7</f>
        <v>Salta</v>
      </c>
      <c r="N6" s="7" t="str">
        <f>+M7</f>
        <v>Socompa</v>
      </c>
      <c r="O6" s="6" t="str">
        <f>+N7</f>
        <v>A. Victoria</v>
      </c>
    </row>
    <row r="7" spans="1:15" ht="16.5" thickBot="1">
      <c r="A7" s="26"/>
      <c r="B7" s="26"/>
      <c r="C7" s="19" t="s">
        <v>22</v>
      </c>
      <c r="D7" s="8" t="s">
        <v>11</v>
      </c>
      <c r="E7" s="8" t="s">
        <v>12</v>
      </c>
      <c r="F7" s="21" t="s">
        <v>27</v>
      </c>
      <c r="G7" s="8" t="s">
        <v>13</v>
      </c>
      <c r="H7" s="23" t="s">
        <v>36</v>
      </c>
      <c r="I7" s="8" t="s">
        <v>14</v>
      </c>
      <c r="J7" s="23" t="s">
        <v>39</v>
      </c>
      <c r="K7" s="21" t="s">
        <v>28</v>
      </c>
      <c r="L7" s="8" t="s">
        <v>15</v>
      </c>
      <c r="M7" s="8" t="s">
        <v>16</v>
      </c>
      <c r="N7" s="21" t="s">
        <v>30</v>
      </c>
      <c r="O7" s="8" t="s">
        <v>17</v>
      </c>
    </row>
    <row r="8" spans="1:15">
      <c r="A8" s="9" t="s">
        <v>18</v>
      </c>
      <c r="B8" s="10" t="s">
        <v>19</v>
      </c>
      <c r="C8" s="11">
        <f>+[4]Frotas!C10</f>
        <v>115.71</v>
      </c>
      <c r="D8" s="11">
        <f>+[4]Frotas!D10</f>
        <v>117.47</v>
      </c>
      <c r="E8" s="11">
        <f>+[4]Frotas!E10</f>
        <v>263.33</v>
      </c>
      <c r="F8" s="11">
        <f>+[4]Frotas!F10</f>
        <v>276.75</v>
      </c>
      <c r="G8" s="11">
        <f>+[4]Frotas!G10</f>
        <v>248</v>
      </c>
      <c r="H8" s="11">
        <f>+[4]Frotas!H10</f>
        <v>173.6</v>
      </c>
      <c r="I8" s="11">
        <f>+[4]Frotas!I10</f>
        <v>288.60000000000002</v>
      </c>
      <c r="J8" s="11">
        <f>+[4]Frotas!J10</f>
        <v>324.05</v>
      </c>
      <c r="K8" s="11">
        <f>+[4]Frotas!K10</f>
        <v>655.44</v>
      </c>
      <c r="L8" s="11">
        <f>+[4]Frotas!L10</f>
        <v>262.89999999999998</v>
      </c>
      <c r="M8" s="11">
        <f>+[4]Frotas!M10</f>
        <v>571</v>
      </c>
      <c r="N8" s="11">
        <f>+[4]Frotas!N10</f>
        <v>181</v>
      </c>
      <c r="O8" s="11">
        <f>+[4]Frotas!O10</f>
        <v>159</v>
      </c>
    </row>
    <row r="9" spans="1:15">
      <c r="A9" s="1" t="s">
        <v>23</v>
      </c>
      <c r="B9" s="12" t="s">
        <v>19</v>
      </c>
      <c r="C9" s="32">
        <f>SUM(C8:F8)</f>
        <v>773.26</v>
      </c>
      <c r="D9" s="32"/>
      <c r="E9" s="32"/>
      <c r="F9" s="32"/>
      <c r="G9" s="32">
        <f>+G8+H8</f>
        <v>421.6</v>
      </c>
      <c r="H9" s="32"/>
      <c r="I9" s="33">
        <f>+I8+J8</f>
        <v>612.65000000000009</v>
      </c>
      <c r="J9" s="33"/>
      <c r="K9" s="32">
        <f>SUM(K8:M8)</f>
        <v>1489.3400000000001</v>
      </c>
      <c r="L9" s="32"/>
      <c r="M9" s="32"/>
      <c r="N9" s="13">
        <f>+N8</f>
        <v>181</v>
      </c>
      <c r="O9" s="13">
        <f>+O8</f>
        <v>159</v>
      </c>
    </row>
    <row r="10" spans="1:15">
      <c r="A10" s="1" t="s">
        <v>24</v>
      </c>
      <c r="B10" s="12" t="s">
        <v>19</v>
      </c>
      <c r="C10" s="32">
        <f>SUM(C9:H9)</f>
        <v>1194.8600000000001</v>
      </c>
      <c r="D10" s="32"/>
      <c r="E10" s="32"/>
      <c r="F10" s="32"/>
      <c r="G10" s="32"/>
      <c r="H10" s="32"/>
      <c r="I10" s="32">
        <f>+I9</f>
        <v>612.65000000000009</v>
      </c>
      <c r="J10" s="32"/>
      <c r="K10" s="32">
        <f>+K9</f>
        <v>1489.3400000000001</v>
      </c>
      <c r="L10" s="32"/>
      <c r="M10" s="32"/>
      <c r="N10" s="32">
        <f>SUM(N9:O9)</f>
        <v>340</v>
      </c>
      <c r="O10" s="32"/>
    </row>
    <row r="11" spans="1:15">
      <c r="A11" s="1" t="s">
        <v>25</v>
      </c>
      <c r="B11" s="12" t="s">
        <v>19</v>
      </c>
      <c r="C11" s="32">
        <f>SUM(C10:O10)</f>
        <v>3636.8500000000004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ht="15.75" thickBot="1">
      <c r="A12" s="3" t="s">
        <v>20</v>
      </c>
      <c r="B12" s="14" t="s">
        <v>19</v>
      </c>
      <c r="C12" s="15">
        <f>+[4]Frotas!C12</f>
        <v>115.71</v>
      </c>
      <c r="D12" s="15">
        <f>+[4]Frotas!D12</f>
        <v>105.72</v>
      </c>
      <c r="E12" s="15">
        <f>+[4]Frotas!E12</f>
        <v>263.33</v>
      </c>
      <c r="F12" s="15">
        <f>+[4]Frotas!G12</f>
        <v>248</v>
      </c>
      <c r="G12" s="15">
        <f>+[4]Frotas!G12</f>
        <v>248</v>
      </c>
      <c r="H12" s="15"/>
      <c r="I12" s="15">
        <f>+[4]Frotas!I12</f>
        <v>259.74</v>
      </c>
      <c r="J12" s="15"/>
      <c r="K12" s="15">
        <f>+[4]Frotas!K12</f>
        <v>557.12</v>
      </c>
      <c r="L12" s="15"/>
      <c r="M12" s="15">
        <f>+[4]Frotas!M12</f>
        <v>571</v>
      </c>
      <c r="N12" s="15">
        <f>+[4]Frotas!N12</f>
        <v>181</v>
      </c>
      <c r="O12" s="15">
        <f>+[4]Frotas!O12</f>
        <v>119.25</v>
      </c>
    </row>
    <row r="13" spans="1:15">
      <c r="A13" s="1" t="s">
        <v>31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>
      <c r="A14" s="1" t="s">
        <v>32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6"/>
    </row>
    <row r="15" spans="1:15">
      <c r="A15" s="1" t="s">
        <v>38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</sheetData>
  <mergeCells count="19">
    <mergeCell ref="N10:O10"/>
    <mergeCell ref="C11:O11"/>
    <mergeCell ref="C9:F9"/>
    <mergeCell ref="G9:H9"/>
    <mergeCell ref="I9:J9"/>
    <mergeCell ref="K9:M9"/>
    <mergeCell ref="C10:H10"/>
    <mergeCell ref="I10:J10"/>
    <mergeCell ref="K10:M10"/>
    <mergeCell ref="A3:A7"/>
    <mergeCell ref="B3:B7"/>
    <mergeCell ref="C3:O3"/>
    <mergeCell ref="C4:H4"/>
    <mergeCell ref="K4:M4"/>
    <mergeCell ref="N4:O4"/>
    <mergeCell ref="C5:F5"/>
    <mergeCell ref="G5:H5"/>
    <mergeCell ref="I5:J5"/>
    <mergeCell ref="K5:M5"/>
  </mergeCells>
  <pageMargins left="0.51181102362204722" right="0.5118110236220472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 TAB 5.4.1 Distancias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2011-04-11T14:06:21Z</dcterms:created>
  <dcterms:modified xsi:type="dcterms:W3CDTF">2011-08-16T19:48:06Z</dcterms:modified>
</cp:coreProperties>
</file>