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6275" windowHeight="8220" activeTab="4"/>
  </bookViews>
  <sheets>
    <sheet name="TAB A.6.1" sheetId="1" r:id="rId1"/>
    <sheet name="TAB A6.2" sheetId="2" r:id="rId2"/>
    <sheet name="TAB A.6.3" sheetId="3" r:id="rId3"/>
    <sheet name="TAB A.6.4" sheetId="4" r:id="rId4"/>
    <sheet name="TAB A.6.5" sheetId="5" r:id="rId5"/>
    <sheet name="TAB A.6.6" sheetId="6" r:id="rId6"/>
    <sheet name="TAB A.6.7" sheetId="7" r:id="rId7"/>
    <sheet name="TAB A.6.8" sheetId="8" r:id="rId8"/>
    <sheet name="TAB A.6.9" sheetId="9" r:id="rId9"/>
    <sheet name="TAB A.6.10" sheetId="10" r:id="rId10"/>
    <sheet name="TAB A.6.11" sheetId="11" r:id="rId11"/>
    <sheet name="TAB A.6.12" sheetId="12" r:id="rId12"/>
    <sheet name="TAB A.6.13" sheetId="13" r:id="rId13"/>
    <sheet name="TAB A.6.14" sheetId="14" r:id="rId14"/>
    <sheet name="TAB A.6.15" sheetId="15" r:id="rId15"/>
    <sheet name="TAB A.6.16" sheetId="16" r:id="rId16"/>
    <sheet name="TAB A.6.17" sheetId="17" r:id="rId17"/>
    <sheet name="TAB A.6.18" sheetId="18" r:id="rId18"/>
    <sheet name="TAB A.6.19" sheetId="19" r:id="rId19"/>
    <sheet name="TAB A.6.20" sheetId="20" r:id="rId20"/>
    <sheet name="TAB A.6.21" sheetId="21" r:id="rId21"/>
    <sheet name="TAB A.6.22" sheetId="23" r:id="rId22"/>
    <sheet name="TAB A.6.23" sheetId="22" r:id="rId23"/>
  </sheets>
  <externalReferences>
    <externalReference r:id="rId24"/>
    <externalReference r:id="rId25"/>
  </externalReferences>
  <calcPr calcId="125725"/>
</workbook>
</file>

<file path=xl/calcChain.xml><?xml version="1.0" encoding="utf-8"?>
<calcChain xmlns="http://schemas.openxmlformats.org/spreadsheetml/2006/main">
  <c r="I37" i="21"/>
  <c r="H37"/>
  <c r="G37"/>
  <c r="F37"/>
  <c r="E37"/>
  <c r="D37"/>
  <c r="C37"/>
  <c r="G33" i="23"/>
  <c r="F33"/>
  <c r="E33"/>
  <c r="D33"/>
  <c r="C33" s="1"/>
  <c r="G32"/>
  <c r="F32"/>
  <c r="E32"/>
  <c r="D32"/>
  <c r="G31"/>
  <c r="F31"/>
  <c r="E31"/>
  <c r="D31"/>
  <c r="G30"/>
  <c r="G34" s="1"/>
  <c r="F30"/>
  <c r="E30"/>
  <c r="E34" s="1"/>
  <c r="D30"/>
  <c r="G25"/>
  <c r="G26" s="1"/>
  <c r="F25"/>
  <c r="F26" s="1"/>
  <c r="E25"/>
  <c r="E26" s="1"/>
  <c r="D25"/>
  <c r="D26" s="1"/>
  <c r="G22"/>
  <c r="F22"/>
  <c r="E22"/>
  <c r="D22"/>
  <c r="G21"/>
  <c r="G23" s="1"/>
  <c r="F21"/>
  <c r="F23" s="1"/>
  <c r="E21"/>
  <c r="E23" s="1"/>
  <c r="D21"/>
  <c r="D23" s="1"/>
  <c r="G18"/>
  <c r="F18"/>
  <c r="E18"/>
  <c r="D18"/>
  <c r="G17"/>
  <c r="G19" s="1"/>
  <c r="F17"/>
  <c r="E17"/>
  <c r="E19" s="1"/>
  <c r="D17"/>
  <c r="I34" i="21"/>
  <c r="H34"/>
  <c r="G34"/>
  <c r="F34"/>
  <c r="E34"/>
  <c r="D34"/>
  <c r="C34"/>
  <c r="I33"/>
  <c r="H33"/>
  <c r="G33"/>
  <c r="F33"/>
  <c r="E33"/>
  <c r="D33"/>
  <c r="C33" s="1"/>
  <c r="I32"/>
  <c r="H32"/>
  <c r="G32"/>
  <c r="F32"/>
  <c r="E32"/>
  <c r="D32"/>
  <c r="C32" s="1"/>
  <c r="I31"/>
  <c r="I35" s="1"/>
  <c r="H31"/>
  <c r="H35" s="1"/>
  <c r="G31"/>
  <c r="G35" s="1"/>
  <c r="F31"/>
  <c r="F35" s="1"/>
  <c r="E31"/>
  <c r="E35" s="1"/>
  <c r="D31"/>
  <c r="I26"/>
  <c r="I27" s="1"/>
  <c r="H26"/>
  <c r="H27" s="1"/>
  <c r="G26"/>
  <c r="G27" s="1"/>
  <c r="F26"/>
  <c r="F27" s="1"/>
  <c r="E26"/>
  <c r="E27" s="1"/>
  <c r="D26"/>
  <c r="D27" s="1"/>
  <c r="I23"/>
  <c r="H23"/>
  <c r="G23"/>
  <c r="F23"/>
  <c r="E23"/>
  <c r="D23"/>
  <c r="C23" s="1"/>
  <c r="I22"/>
  <c r="I24" s="1"/>
  <c r="H22"/>
  <c r="H24" s="1"/>
  <c r="G22"/>
  <c r="G24" s="1"/>
  <c r="F22"/>
  <c r="F24" s="1"/>
  <c r="E22"/>
  <c r="E24" s="1"/>
  <c r="D22"/>
  <c r="D24" s="1"/>
  <c r="C24" s="1"/>
  <c r="I19"/>
  <c r="H19"/>
  <c r="G19"/>
  <c r="F19"/>
  <c r="E19"/>
  <c r="D19"/>
  <c r="C19" s="1"/>
  <c r="I18"/>
  <c r="I20" s="1"/>
  <c r="H18"/>
  <c r="H20" s="1"/>
  <c r="G18"/>
  <c r="G20" s="1"/>
  <c r="F18"/>
  <c r="F20" s="1"/>
  <c r="E18"/>
  <c r="E20" s="1"/>
  <c r="D18"/>
  <c r="C18" s="1"/>
  <c r="P7" i="20"/>
  <c r="O7"/>
  <c r="N7"/>
  <c r="M7"/>
  <c r="L7"/>
  <c r="I7"/>
  <c r="H7"/>
  <c r="F7"/>
  <c r="E7"/>
  <c r="I4" i="16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I4" i="15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D7"/>
  <c r="E7"/>
  <c r="F7"/>
  <c r="G7"/>
  <c r="H7"/>
  <c r="D8"/>
  <c r="E8"/>
  <c r="F8"/>
  <c r="G8"/>
  <c r="H8"/>
  <c r="D9"/>
  <c r="E9"/>
  <c r="F9"/>
  <c r="G9"/>
  <c r="H9"/>
  <c r="I9"/>
  <c r="J9"/>
  <c r="K9"/>
  <c r="D10"/>
  <c r="E10"/>
  <c r="F10"/>
  <c r="G10"/>
  <c r="H10"/>
  <c r="I10"/>
  <c r="J10"/>
  <c r="K10"/>
  <c r="L10"/>
  <c r="M10"/>
  <c r="M15" s="1"/>
  <c r="N10"/>
  <c r="N15" s="1"/>
  <c r="O10"/>
  <c r="O15" s="1"/>
  <c r="P10"/>
  <c r="Q10"/>
  <c r="Q15" s="1"/>
  <c r="R10"/>
  <c r="R15" s="1"/>
  <c r="S10"/>
  <c r="S15" s="1"/>
  <c r="T10"/>
  <c r="U10"/>
  <c r="U15" s="1"/>
  <c r="V10"/>
  <c r="V15" s="1"/>
  <c r="W10"/>
  <c r="W15" s="1"/>
  <c r="X10"/>
  <c r="Y10"/>
  <c r="Y15" s="1"/>
  <c r="Z10"/>
  <c r="Z15" s="1"/>
  <c r="AA10"/>
  <c r="AA15" s="1"/>
  <c r="AB10"/>
  <c r="AC10"/>
  <c r="AC15" s="1"/>
  <c r="AD10"/>
  <c r="AD15" s="1"/>
  <c r="AE10"/>
  <c r="AE15" s="1"/>
  <c r="AF10"/>
  <c r="AG10"/>
  <c r="AG15" s="1"/>
  <c r="AH10"/>
  <c r="AH15" s="1"/>
  <c r="AI10"/>
  <c r="AI15" s="1"/>
  <c r="AJ10"/>
  <c r="AK10"/>
  <c r="AK15" s="1"/>
  <c r="AL10"/>
  <c r="AL15" s="1"/>
  <c r="D11"/>
  <c r="E11"/>
  <c r="F11"/>
  <c r="G11"/>
  <c r="H11"/>
  <c r="D12"/>
  <c r="E12"/>
  <c r="F12"/>
  <c r="G12"/>
  <c r="H12"/>
  <c r="D13"/>
  <c r="E13"/>
  <c r="F13"/>
  <c r="G13"/>
  <c r="H13"/>
  <c r="D14"/>
  <c r="E14"/>
  <c r="F14"/>
  <c r="G14"/>
  <c r="H14"/>
  <c r="L15"/>
  <c r="P15"/>
  <c r="T15"/>
  <c r="X15"/>
  <c r="AB15"/>
  <c r="AF15"/>
  <c r="AJ15"/>
  <c r="G17"/>
  <c r="H17"/>
  <c r="H19" s="1"/>
  <c r="I17"/>
  <c r="J17"/>
  <c r="J19" s="1"/>
  <c r="K17"/>
  <c r="K19" s="1"/>
  <c r="L17"/>
  <c r="L19" s="1"/>
  <c r="M17"/>
  <c r="M19" s="1"/>
  <c r="N17"/>
  <c r="N19" s="1"/>
  <c r="O17"/>
  <c r="O19" s="1"/>
  <c r="P17"/>
  <c r="P19" s="1"/>
  <c r="Q17"/>
  <c r="Q19" s="1"/>
  <c r="R17"/>
  <c r="R19" s="1"/>
  <c r="S17"/>
  <c r="T17"/>
  <c r="T19" s="1"/>
  <c r="U17"/>
  <c r="U19" s="1"/>
  <c r="V17"/>
  <c r="V19" s="1"/>
  <c r="W17"/>
  <c r="X17"/>
  <c r="X19" s="1"/>
  <c r="Y17"/>
  <c r="Y19" s="1"/>
  <c r="Z17"/>
  <c r="Z19" s="1"/>
  <c r="AA17"/>
  <c r="AB17"/>
  <c r="AB19" s="1"/>
  <c r="AC17"/>
  <c r="AC19" s="1"/>
  <c r="AD17"/>
  <c r="AD19" s="1"/>
  <c r="AE17"/>
  <c r="AF17"/>
  <c r="AF19" s="1"/>
  <c r="AG17"/>
  <c r="AG19" s="1"/>
  <c r="AH17"/>
  <c r="AH19" s="1"/>
  <c r="AI17"/>
  <c r="AJ17"/>
  <c r="AJ19" s="1"/>
  <c r="AK17"/>
  <c r="AK19" s="1"/>
  <c r="AL17"/>
  <c r="AL19" s="1"/>
  <c r="G18"/>
  <c r="C18" s="1"/>
  <c r="D19"/>
  <c r="E19"/>
  <c r="F19"/>
  <c r="I19"/>
  <c r="S19"/>
  <c r="W19"/>
  <c r="AA19"/>
  <c r="AE19"/>
  <c r="AI19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G22"/>
  <c r="C22" s="1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G25"/>
  <c r="C25" s="1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C27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D32"/>
  <c r="E32"/>
  <c r="F32"/>
  <c r="G32"/>
  <c r="G34" s="1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C33"/>
  <c r="C36"/>
  <c r="C36" i="14"/>
  <c r="C33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C27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F26"/>
  <c r="E26"/>
  <c r="D26"/>
  <c r="G25"/>
  <c r="G26" s="1"/>
  <c r="F23"/>
  <c r="E23"/>
  <c r="D23"/>
  <c r="G22"/>
  <c r="C22" s="1"/>
  <c r="AL21"/>
  <c r="AL23" s="1"/>
  <c r="AK21"/>
  <c r="AK23" s="1"/>
  <c r="AJ21"/>
  <c r="AJ23" s="1"/>
  <c r="AI21"/>
  <c r="AI23" s="1"/>
  <c r="AH21"/>
  <c r="AH23" s="1"/>
  <c r="AG21"/>
  <c r="AG23" s="1"/>
  <c r="AF21"/>
  <c r="AF23" s="1"/>
  <c r="AE21"/>
  <c r="AE23" s="1"/>
  <c r="AD21"/>
  <c r="AD23" s="1"/>
  <c r="AC21"/>
  <c r="AC23" s="1"/>
  <c r="AB21"/>
  <c r="AB23" s="1"/>
  <c r="AA21"/>
  <c r="AA23" s="1"/>
  <c r="Z21"/>
  <c r="Z23" s="1"/>
  <c r="Y21"/>
  <c r="Y23" s="1"/>
  <c r="X21"/>
  <c r="X23" s="1"/>
  <c r="W21"/>
  <c r="W23" s="1"/>
  <c r="V21"/>
  <c r="V23" s="1"/>
  <c r="U21"/>
  <c r="U23" s="1"/>
  <c r="T21"/>
  <c r="T23" s="1"/>
  <c r="S21"/>
  <c r="S23" s="1"/>
  <c r="R21"/>
  <c r="R23" s="1"/>
  <c r="Q21"/>
  <c r="Q23" s="1"/>
  <c r="P21"/>
  <c r="P23" s="1"/>
  <c r="O21"/>
  <c r="O23" s="1"/>
  <c r="N21"/>
  <c r="N23" s="1"/>
  <c r="M21"/>
  <c r="M23" s="1"/>
  <c r="L21"/>
  <c r="L23" s="1"/>
  <c r="K21"/>
  <c r="K23" s="1"/>
  <c r="J21"/>
  <c r="J23" s="1"/>
  <c r="I21"/>
  <c r="I23" s="1"/>
  <c r="H21"/>
  <c r="H23" s="1"/>
  <c r="G21"/>
  <c r="F19"/>
  <c r="E19"/>
  <c r="D19"/>
  <c r="G18"/>
  <c r="C18" s="1"/>
  <c r="AL17"/>
  <c r="AL19" s="1"/>
  <c r="AK17"/>
  <c r="AK19" s="1"/>
  <c r="AJ17"/>
  <c r="AJ19" s="1"/>
  <c r="AI17"/>
  <c r="AI19" s="1"/>
  <c r="AH17"/>
  <c r="AH19" s="1"/>
  <c r="AG17"/>
  <c r="AG19" s="1"/>
  <c r="AF17"/>
  <c r="AF19" s="1"/>
  <c r="AE17"/>
  <c r="AE19" s="1"/>
  <c r="AD17"/>
  <c r="AD19" s="1"/>
  <c r="AC17"/>
  <c r="AC19" s="1"/>
  <c r="AB17"/>
  <c r="AB19" s="1"/>
  <c r="AA17"/>
  <c r="AA19" s="1"/>
  <c r="Z17"/>
  <c r="Z19" s="1"/>
  <c r="Y17"/>
  <c r="Y19" s="1"/>
  <c r="X17"/>
  <c r="X19" s="1"/>
  <c r="W17"/>
  <c r="W19" s="1"/>
  <c r="V17"/>
  <c r="V19" s="1"/>
  <c r="U17"/>
  <c r="U19" s="1"/>
  <c r="T17"/>
  <c r="T19" s="1"/>
  <c r="S17"/>
  <c r="S19" s="1"/>
  <c r="R17"/>
  <c r="R19" s="1"/>
  <c r="Q17"/>
  <c r="Q19" s="1"/>
  <c r="P17"/>
  <c r="P19" s="1"/>
  <c r="O17"/>
  <c r="O19" s="1"/>
  <c r="N17"/>
  <c r="N19" s="1"/>
  <c r="M17"/>
  <c r="M19" s="1"/>
  <c r="L17"/>
  <c r="L19" s="1"/>
  <c r="K17"/>
  <c r="K19" s="1"/>
  <c r="J17"/>
  <c r="J19" s="1"/>
  <c r="I17"/>
  <c r="I19" s="1"/>
  <c r="H17"/>
  <c r="H19" s="1"/>
  <c r="G17"/>
  <c r="G19" s="1"/>
  <c r="H14"/>
  <c r="G14"/>
  <c r="F14"/>
  <c r="E14"/>
  <c r="D14"/>
  <c r="H13"/>
  <c r="G13"/>
  <c r="F13"/>
  <c r="E13"/>
  <c r="D13"/>
  <c r="C13" s="1"/>
  <c r="H12"/>
  <c r="G12"/>
  <c r="F12"/>
  <c r="E12"/>
  <c r="D12"/>
  <c r="H11"/>
  <c r="G11"/>
  <c r="F11"/>
  <c r="E11"/>
  <c r="D11"/>
  <c r="C11" s="1"/>
  <c r="AL10"/>
  <c r="AL15" s="1"/>
  <c r="AK10"/>
  <c r="AK15" s="1"/>
  <c r="AJ10"/>
  <c r="AJ15" s="1"/>
  <c r="AI10"/>
  <c r="AI15" s="1"/>
  <c r="AH10"/>
  <c r="AH15" s="1"/>
  <c r="AG10"/>
  <c r="AG15" s="1"/>
  <c r="AF10"/>
  <c r="AF15" s="1"/>
  <c r="AE10"/>
  <c r="AE15" s="1"/>
  <c r="AD10"/>
  <c r="AD15" s="1"/>
  <c r="AC10"/>
  <c r="AC15" s="1"/>
  <c r="AB10"/>
  <c r="AB15" s="1"/>
  <c r="AA10"/>
  <c r="AA15" s="1"/>
  <c r="Z10"/>
  <c r="Z15" s="1"/>
  <c r="Y10"/>
  <c r="Y15" s="1"/>
  <c r="X10"/>
  <c r="X15" s="1"/>
  <c r="W10"/>
  <c r="W15" s="1"/>
  <c r="V10"/>
  <c r="V15" s="1"/>
  <c r="U10"/>
  <c r="U15" s="1"/>
  <c r="T10"/>
  <c r="T15" s="1"/>
  <c r="S10"/>
  <c r="S15" s="1"/>
  <c r="R10"/>
  <c r="R15" s="1"/>
  <c r="Q10"/>
  <c r="Q15" s="1"/>
  <c r="P10"/>
  <c r="P15" s="1"/>
  <c r="O10"/>
  <c r="O15" s="1"/>
  <c r="N10"/>
  <c r="N15" s="1"/>
  <c r="M10"/>
  <c r="M15" s="1"/>
  <c r="L10"/>
  <c r="L15" s="1"/>
  <c r="K10"/>
  <c r="J10"/>
  <c r="I10"/>
  <c r="H10"/>
  <c r="G10"/>
  <c r="F10"/>
  <c r="E10"/>
  <c r="D10"/>
  <c r="K9"/>
  <c r="J9"/>
  <c r="J15" s="1"/>
  <c r="I9"/>
  <c r="H9"/>
  <c r="G9"/>
  <c r="F9"/>
  <c r="E9"/>
  <c r="D9"/>
  <c r="H8"/>
  <c r="G8"/>
  <c r="F8"/>
  <c r="E8"/>
  <c r="D8"/>
  <c r="H7"/>
  <c r="G7"/>
  <c r="F7"/>
  <c r="E7"/>
  <c r="D7"/>
  <c r="I4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C33" i="13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5"/>
  <c r="H26" s="1"/>
  <c r="G25"/>
  <c r="G26" s="1"/>
  <c r="F25"/>
  <c r="F26" s="1"/>
  <c r="E25"/>
  <c r="E26" s="1"/>
  <c r="D25"/>
  <c r="H22"/>
  <c r="G22"/>
  <c r="F22"/>
  <c r="F23" s="1"/>
  <c r="E22"/>
  <c r="E23" s="1"/>
  <c r="D22"/>
  <c r="AL21"/>
  <c r="AL23" s="1"/>
  <c r="AK21"/>
  <c r="AK23" s="1"/>
  <c r="AJ21"/>
  <c r="AJ23" s="1"/>
  <c r="AI21"/>
  <c r="AI23" s="1"/>
  <c r="AH21"/>
  <c r="AH23" s="1"/>
  <c r="AG21"/>
  <c r="AG23" s="1"/>
  <c r="AF21"/>
  <c r="AF23" s="1"/>
  <c r="AE21"/>
  <c r="AE23" s="1"/>
  <c r="AD21"/>
  <c r="AD23" s="1"/>
  <c r="AC21"/>
  <c r="AC23" s="1"/>
  <c r="AB21"/>
  <c r="AB23" s="1"/>
  <c r="AA21"/>
  <c r="AA23" s="1"/>
  <c r="Z21"/>
  <c r="Z23" s="1"/>
  <c r="Y21"/>
  <c r="Y23" s="1"/>
  <c r="X21"/>
  <c r="X23" s="1"/>
  <c r="W21"/>
  <c r="W23" s="1"/>
  <c r="V21"/>
  <c r="V23" s="1"/>
  <c r="U21"/>
  <c r="U23" s="1"/>
  <c r="T21"/>
  <c r="T23" s="1"/>
  <c r="S21"/>
  <c r="S23" s="1"/>
  <c r="R21"/>
  <c r="R23" s="1"/>
  <c r="Q21"/>
  <c r="Q23" s="1"/>
  <c r="P21"/>
  <c r="P23" s="1"/>
  <c r="O21"/>
  <c r="O23" s="1"/>
  <c r="N21"/>
  <c r="N23" s="1"/>
  <c r="M21"/>
  <c r="M23" s="1"/>
  <c r="L21"/>
  <c r="L23" s="1"/>
  <c r="K21"/>
  <c r="K23" s="1"/>
  <c r="J21"/>
  <c r="J23" s="1"/>
  <c r="I21"/>
  <c r="I23" s="1"/>
  <c r="H21"/>
  <c r="G21"/>
  <c r="H18"/>
  <c r="G18"/>
  <c r="F18"/>
  <c r="F19" s="1"/>
  <c r="E18"/>
  <c r="E19" s="1"/>
  <c r="D18"/>
  <c r="D19" s="1"/>
  <c r="AL17"/>
  <c r="AL19" s="1"/>
  <c r="AK17"/>
  <c r="AK19" s="1"/>
  <c r="AJ17"/>
  <c r="AJ19" s="1"/>
  <c r="AI17"/>
  <c r="AI19" s="1"/>
  <c r="AH17"/>
  <c r="AH19" s="1"/>
  <c r="AG17"/>
  <c r="AG19" s="1"/>
  <c r="AF17"/>
  <c r="AF19" s="1"/>
  <c r="AE17"/>
  <c r="AE19" s="1"/>
  <c r="AD17"/>
  <c r="AD19" s="1"/>
  <c r="AC17"/>
  <c r="AC19" s="1"/>
  <c r="AB17"/>
  <c r="AB19" s="1"/>
  <c r="AA17"/>
  <c r="AA19" s="1"/>
  <c r="Z17"/>
  <c r="Z19" s="1"/>
  <c r="Y17"/>
  <c r="Y19" s="1"/>
  <c r="X17"/>
  <c r="X19" s="1"/>
  <c r="W17"/>
  <c r="W19" s="1"/>
  <c r="V17"/>
  <c r="V19" s="1"/>
  <c r="U17"/>
  <c r="U19" s="1"/>
  <c r="T17"/>
  <c r="T19" s="1"/>
  <c r="S17"/>
  <c r="S19" s="1"/>
  <c r="R17"/>
  <c r="R19" s="1"/>
  <c r="Q17"/>
  <c r="Q19" s="1"/>
  <c r="P17"/>
  <c r="P19" s="1"/>
  <c r="O17"/>
  <c r="O19" s="1"/>
  <c r="N17"/>
  <c r="N19" s="1"/>
  <c r="M17"/>
  <c r="M19" s="1"/>
  <c r="L17"/>
  <c r="L19" s="1"/>
  <c r="K17"/>
  <c r="K19" s="1"/>
  <c r="J17"/>
  <c r="J19" s="1"/>
  <c r="I17"/>
  <c r="I19" s="1"/>
  <c r="H17"/>
  <c r="G17"/>
  <c r="I4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I4" i="9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E15" i="15" l="1"/>
  <c r="C12" i="14"/>
  <c r="C18" i="23"/>
  <c r="C21"/>
  <c r="C17"/>
  <c r="F19"/>
  <c r="C22"/>
  <c r="C31"/>
  <c r="C32"/>
  <c r="C31" i="21"/>
  <c r="AI34" i="15"/>
  <c r="AE34"/>
  <c r="AA34"/>
  <c r="W34"/>
  <c r="S34"/>
  <c r="O34"/>
  <c r="K34"/>
  <c r="AL28"/>
  <c r="AH28"/>
  <c r="AD28"/>
  <c r="Z28"/>
  <c r="V28"/>
  <c r="I15"/>
  <c r="I28" s="1"/>
  <c r="AK34"/>
  <c r="E34"/>
  <c r="AG34"/>
  <c r="AC34"/>
  <c r="Y34"/>
  <c r="U34"/>
  <c r="Q34"/>
  <c r="M34"/>
  <c r="I34"/>
  <c r="I35" s="1"/>
  <c r="I37" s="1"/>
  <c r="AJ28"/>
  <c r="AF28"/>
  <c r="AB28"/>
  <c r="X28"/>
  <c r="T28"/>
  <c r="P28"/>
  <c r="L28"/>
  <c r="R28"/>
  <c r="N28"/>
  <c r="K15"/>
  <c r="K28" s="1"/>
  <c r="K35" s="1"/>
  <c r="K37" s="1"/>
  <c r="G15"/>
  <c r="AK28"/>
  <c r="AI28"/>
  <c r="AG28"/>
  <c r="AE28"/>
  <c r="AC28"/>
  <c r="AA28"/>
  <c r="Y28"/>
  <c r="W28"/>
  <c r="U28"/>
  <c r="S28"/>
  <c r="Q28"/>
  <c r="O28"/>
  <c r="M28"/>
  <c r="F34"/>
  <c r="C31"/>
  <c r="AK35"/>
  <c r="AK37" s="1"/>
  <c r="AI35"/>
  <c r="AI37" s="1"/>
  <c r="AG35"/>
  <c r="AG37" s="1"/>
  <c r="AE35"/>
  <c r="AE37" s="1"/>
  <c r="AA35"/>
  <c r="AA37" s="1"/>
  <c r="W35"/>
  <c r="W37" s="1"/>
  <c r="S35"/>
  <c r="S37" s="1"/>
  <c r="Q35"/>
  <c r="Q37" s="1"/>
  <c r="O35"/>
  <c r="O37" s="1"/>
  <c r="C26"/>
  <c r="C21"/>
  <c r="C17"/>
  <c r="C14"/>
  <c r="C12"/>
  <c r="C10"/>
  <c r="C8"/>
  <c r="C32"/>
  <c r="AL34"/>
  <c r="AL35" s="1"/>
  <c r="AL37" s="1"/>
  <c r="AJ34"/>
  <c r="AH34"/>
  <c r="AH35" s="1"/>
  <c r="AH37" s="1"/>
  <c r="AF34"/>
  <c r="AD34"/>
  <c r="AD35" s="1"/>
  <c r="AD37" s="1"/>
  <c r="AB34"/>
  <c r="Z34"/>
  <c r="Z35" s="1"/>
  <c r="Z37" s="1"/>
  <c r="X34"/>
  <c r="V34"/>
  <c r="V35" s="1"/>
  <c r="V37" s="1"/>
  <c r="T34"/>
  <c r="R34"/>
  <c r="R35" s="1"/>
  <c r="R37" s="1"/>
  <c r="P34"/>
  <c r="N34"/>
  <c r="N35" s="1"/>
  <c r="N37" s="1"/>
  <c r="L34"/>
  <c r="J34"/>
  <c r="C30"/>
  <c r="C23"/>
  <c r="C13"/>
  <c r="C11"/>
  <c r="J15"/>
  <c r="J28" s="1"/>
  <c r="C9"/>
  <c r="H15"/>
  <c r="H28" s="1"/>
  <c r="F15"/>
  <c r="F28" s="1"/>
  <c r="C7"/>
  <c r="C14" i="14"/>
  <c r="I34"/>
  <c r="K34"/>
  <c r="M34"/>
  <c r="O34"/>
  <c r="Q34"/>
  <c r="S34"/>
  <c r="U34"/>
  <c r="W34"/>
  <c r="Y34"/>
  <c r="AA34"/>
  <c r="AC34"/>
  <c r="AE34"/>
  <c r="AG34"/>
  <c r="AI34"/>
  <c r="AK34"/>
  <c r="D34"/>
  <c r="F34"/>
  <c r="D15"/>
  <c r="D28" s="1"/>
  <c r="F15"/>
  <c r="H15"/>
  <c r="C9"/>
  <c r="C10"/>
  <c r="E15"/>
  <c r="G15"/>
  <c r="C8"/>
  <c r="C21"/>
  <c r="H34"/>
  <c r="J34"/>
  <c r="L34"/>
  <c r="N34"/>
  <c r="P34"/>
  <c r="R34"/>
  <c r="T34"/>
  <c r="V34"/>
  <c r="X34"/>
  <c r="Z34"/>
  <c r="AB34"/>
  <c r="AD34"/>
  <c r="AF34"/>
  <c r="AH34"/>
  <c r="AJ34"/>
  <c r="AL34"/>
  <c r="E34"/>
  <c r="G34"/>
  <c r="C32"/>
  <c r="C7"/>
  <c r="I15"/>
  <c r="I28" s="1"/>
  <c r="I35" s="1"/>
  <c r="I37" s="1"/>
  <c r="K15"/>
  <c r="C19"/>
  <c r="E34" i="13"/>
  <c r="H19"/>
  <c r="G23"/>
  <c r="C22"/>
  <c r="I34"/>
  <c r="K34"/>
  <c r="M34"/>
  <c r="O34"/>
  <c r="Q34"/>
  <c r="S34"/>
  <c r="U34"/>
  <c r="W34"/>
  <c r="Y34"/>
  <c r="AA34"/>
  <c r="AC34"/>
  <c r="AE34"/>
  <c r="AG34"/>
  <c r="AI34"/>
  <c r="AK34"/>
  <c r="D34"/>
  <c r="F34"/>
  <c r="G34"/>
  <c r="C17"/>
  <c r="C18"/>
  <c r="C21"/>
  <c r="H23"/>
  <c r="C25"/>
  <c r="H34"/>
  <c r="J34"/>
  <c r="L34"/>
  <c r="N34"/>
  <c r="P34"/>
  <c r="R34"/>
  <c r="T34"/>
  <c r="V34"/>
  <c r="X34"/>
  <c r="Z34"/>
  <c r="AB34"/>
  <c r="AD34"/>
  <c r="AF34"/>
  <c r="AH34"/>
  <c r="AJ34"/>
  <c r="AL34"/>
  <c r="C32"/>
  <c r="C30" i="23"/>
  <c r="F34"/>
  <c r="C26"/>
  <c r="C23"/>
  <c r="D19"/>
  <c r="C19" s="1"/>
  <c r="D34"/>
  <c r="C25"/>
  <c r="C22" i="21"/>
  <c r="C27"/>
  <c r="D20"/>
  <c r="C20" s="1"/>
  <c r="D35"/>
  <c r="C26"/>
  <c r="H34" i="15"/>
  <c r="H35" s="1"/>
  <c r="H37" s="1"/>
  <c r="D34"/>
  <c r="E28"/>
  <c r="E35" s="1"/>
  <c r="E37" s="1"/>
  <c r="G19"/>
  <c r="C19" s="1"/>
  <c r="D15"/>
  <c r="E28" i="14"/>
  <c r="E35" s="1"/>
  <c r="E37" s="1"/>
  <c r="H28"/>
  <c r="J28"/>
  <c r="L28"/>
  <c r="N28"/>
  <c r="P28"/>
  <c r="R28"/>
  <c r="T28"/>
  <c r="T35" s="1"/>
  <c r="T37" s="1"/>
  <c r="V28"/>
  <c r="X28"/>
  <c r="Z28"/>
  <c r="AB28"/>
  <c r="AB35" s="1"/>
  <c r="AB37" s="1"/>
  <c r="AD28"/>
  <c r="AF28"/>
  <c r="AH28"/>
  <c r="AJ28"/>
  <c r="AJ35" s="1"/>
  <c r="AJ37" s="1"/>
  <c r="AL28"/>
  <c r="L35"/>
  <c r="L37" s="1"/>
  <c r="F28"/>
  <c r="F35" s="1"/>
  <c r="F37" s="1"/>
  <c r="M28"/>
  <c r="M35" s="1"/>
  <c r="M37" s="1"/>
  <c r="O28"/>
  <c r="Q28"/>
  <c r="Q35" s="1"/>
  <c r="Q37" s="1"/>
  <c r="S28"/>
  <c r="U28"/>
  <c r="U35" s="1"/>
  <c r="U37" s="1"/>
  <c r="W28"/>
  <c r="Y28"/>
  <c r="Y35" s="1"/>
  <c r="Y37" s="1"/>
  <c r="AA28"/>
  <c r="AC28"/>
  <c r="AC35" s="1"/>
  <c r="AC37" s="1"/>
  <c r="AE28"/>
  <c r="AG28"/>
  <c r="AG35" s="1"/>
  <c r="AG37" s="1"/>
  <c r="AI28"/>
  <c r="AK28"/>
  <c r="AK35" s="1"/>
  <c r="AK37" s="1"/>
  <c r="O35"/>
  <c r="O37" s="1"/>
  <c r="W35"/>
  <c r="W37" s="1"/>
  <c r="AE35"/>
  <c r="AE37" s="1"/>
  <c r="C17"/>
  <c r="G23"/>
  <c r="C25"/>
  <c r="C26"/>
  <c r="C30"/>
  <c r="C31"/>
  <c r="C34" i="13"/>
  <c r="G19"/>
  <c r="C19" s="1"/>
  <c r="D23"/>
  <c r="D26"/>
  <c r="C30"/>
  <c r="C31"/>
  <c r="AI35" i="14" l="1"/>
  <c r="AI37" s="1"/>
  <c r="AA35"/>
  <c r="AA37" s="1"/>
  <c r="S35"/>
  <c r="S37" s="1"/>
  <c r="Y35" i="15"/>
  <c r="Y37" s="1"/>
  <c r="P35"/>
  <c r="P37" s="1"/>
  <c r="X35"/>
  <c r="X37" s="1"/>
  <c r="AF35"/>
  <c r="AF37" s="1"/>
  <c r="M35"/>
  <c r="M37" s="1"/>
  <c r="U35"/>
  <c r="U37" s="1"/>
  <c r="AC35"/>
  <c r="AC37" s="1"/>
  <c r="L35"/>
  <c r="L37" s="1"/>
  <c r="T35"/>
  <c r="T37" s="1"/>
  <c r="AB35"/>
  <c r="AB37" s="1"/>
  <c r="AJ35"/>
  <c r="AJ37" s="1"/>
  <c r="F35"/>
  <c r="F37" s="1"/>
  <c r="J35"/>
  <c r="J37" s="1"/>
  <c r="C34" i="14"/>
  <c r="AF35"/>
  <c r="AF37" s="1"/>
  <c r="X35"/>
  <c r="X37" s="1"/>
  <c r="P35"/>
  <c r="P37" s="1"/>
  <c r="H35"/>
  <c r="H37" s="1"/>
  <c r="AL35"/>
  <c r="AL37" s="1"/>
  <c r="AH35"/>
  <c r="AH37" s="1"/>
  <c r="AD35"/>
  <c r="AD37" s="1"/>
  <c r="Z35"/>
  <c r="Z37" s="1"/>
  <c r="V35"/>
  <c r="V37" s="1"/>
  <c r="R35"/>
  <c r="R37" s="1"/>
  <c r="N35"/>
  <c r="N37" s="1"/>
  <c r="J35"/>
  <c r="J37" s="1"/>
  <c r="G28"/>
  <c r="G35" s="1"/>
  <c r="G37" s="1"/>
  <c r="C15"/>
  <c r="K28"/>
  <c r="K35" s="1"/>
  <c r="K37" s="1"/>
  <c r="C23" i="13"/>
  <c r="C34" i="23"/>
  <c r="C35" i="21"/>
  <c r="C15" i="15"/>
  <c r="D28"/>
  <c r="D35" s="1"/>
  <c r="G28"/>
  <c r="G35" s="1"/>
  <c r="G37" s="1"/>
  <c r="C34"/>
  <c r="C23" i="14"/>
  <c r="D35"/>
  <c r="C26" i="13"/>
  <c r="C28" i="14" l="1"/>
  <c r="C35" i="15"/>
  <c r="D37"/>
  <c r="C37" s="1"/>
  <c r="C28"/>
  <c r="D37" i="14"/>
  <c r="C37" s="1"/>
  <c r="C35"/>
</calcChain>
</file>

<file path=xl/sharedStrings.xml><?xml version="1.0" encoding="utf-8"?>
<sst xmlns="http://schemas.openxmlformats.org/spreadsheetml/2006/main" count="2238" uniqueCount="158">
  <si>
    <t xml:space="preserve">Totais </t>
  </si>
  <si>
    <t>US$ milhões</t>
  </si>
  <si>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</si>
  <si>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</si>
  <si>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</si>
  <si>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</si>
  <si>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</si>
  <si>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</si>
  <si>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</si>
  <si>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</si>
  <si>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</si>
  <si>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</si>
  <si>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</si>
  <si>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</si>
  <si>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</si>
  <si>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</si>
  <si>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</si>
  <si>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16º Ano</t>
  </si>
  <si>
    <t>17º Ano</t>
  </si>
  <si>
    <t>18º Ano</t>
  </si>
  <si>
    <t>19º Ano</t>
  </si>
  <si>
    <t>20º Ano</t>
  </si>
  <si>
    <t>21º Ano</t>
  </si>
  <si>
    <t>22º Ano</t>
  </si>
  <si>
    <t>23º Ano</t>
  </si>
  <si>
    <t>24º Ano</t>
  </si>
  <si>
    <t>25º Ano</t>
  </si>
  <si>
    <t>26º Ano</t>
  </si>
  <si>
    <t>27º Ano</t>
  </si>
  <si>
    <t>28º Ano</t>
  </si>
  <si>
    <t>29º Ano</t>
  </si>
  <si>
    <t>30º Ano</t>
  </si>
  <si>
    <t>31º Ano</t>
  </si>
  <si>
    <t>1.0</t>
  </si>
  <si>
    <t>Infraestrutura:</t>
  </si>
  <si>
    <t>1.1</t>
  </si>
  <si>
    <t>1.2</t>
  </si>
  <si>
    <t>1.3</t>
  </si>
  <si>
    <t xml:space="preserve">    Superestrutura</t>
  </si>
  <si>
    <t>1.4</t>
  </si>
  <si>
    <t>1.5</t>
  </si>
  <si>
    <t>1.6</t>
  </si>
  <si>
    <t xml:space="preserve">    Terminais</t>
  </si>
  <si>
    <t>1.7</t>
  </si>
  <si>
    <t>1.8</t>
  </si>
  <si>
    <t>1.9</t>
  </si>
  <si>
    <t>2.0</t>
  </si>
  <si>
    <t>Locomotivas</t>
  </si>
  <si>
    <t>2.1</t>
  </si>
  <si>
    <t>2.2</t>
  </si>
  <si>
    <t>2.3</t>
  </si>
  <si>
    <t>3.0</t>
  </si>
  <si>
    <t>Vagões</t>
  </si>
  <si>
    <t>3.1</t>
  </si>
  <si>
    <t>3.2</t>
  </si>
  <si>
    <t>3.3</t>
  </si>
  <si>
    <t>4.0</t>
  </si>
  <si>
    <t>Equipamentos</t>
  </si>
  <si>
    <t>4.1</t>
  </si>
  <si>
    <t>5.0</t>
  </si>
  <si>
    <t>Projetos de Engenharia, Supervisão e Controle das Obras</t>
  </si>
  <si>
    <t>6.0</t>
  </si>
  <si>
    <t>7.0</t>
  </si>
  <si>
    <t>Reposição</t>
  </si>
  <si>
    <t>7.1</t>
  </si>
  <si>
    <t>7.2</t>
  </si>
  <si>
    <t xml:space="preserve">   Locomotiva</t>
  </si>
  <si>
    <t>7.3</t>
  </si>
  <si>
    <t xml:space="preserve">   Vagão</t>
  </si>
  <si>
    <t>7.4</t>
  </si>
  <si>
    <t xml:space="preserve">   Equipamentos</t>
  </si>
  <si>
    <t>7.5</t>
  </si>
  <si>
    <t>8.0</t>
  </si>
  <si>
    <t>CAPEX Total (6.0+7.5)</t>
  </si>
  <si>
    <t>9.0</t>
  </si>
  <si>
    <t>10.0</t>
  </si>
  <si>
    <t>Discriminação</t>
  </si>
  <si>
    <t>Totais       US$ Milhões</t>
  </si>
  <si>
    <t>Brasil</t>
  </si>
  <si>
    <t>Paraguai</t>
  </si>
  <si>
    <t>Argentina</t>
  </si>
  <si>
    <t>Chile</t>
  </si>
  <si>
    <t>ALL - America Logística Latina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</si>
  <si>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</si>
  <si>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</si>
  <si>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</si>
  <si>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</si>
  <si>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</si>
  <si>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</si>
  <si>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</si>
  <si>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</si>
  <si>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</si>
  <si>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</si>
  <si>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</si>
  <si>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</si>
  <si>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</si>
  <si>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Totais         US$ Milhões</t>
  </si>
  <si>
    <t>Totais          US$ Milhões</t>
  </si>
  <si>
    <t>US$ Milhões</t>
  </si>
  <si>
    <t xml:space="preserve">    Terraplenagem e drenagem</t>
  </si>
  <si>
    <t xml:space="preserve">    Obras de arte especiais (pontes, viadutos e túneis)</t>
  </si>
  <si>
    <t xml:space="preserve">    Sinalização e telecomunicações</t>
  </si>
  <si>
    <t xml:space="preserve">     Plano de vias</t>
  </si>
  <si>
    <t xml:space="preserve">    Intalações de manutenção das frotas</t>
  </si>
  <si>
    <t xml:space="preserve">    Outras instalações de manutenção e prédios</t>
  </si>
  <si>
    <t xml:space="preserve">    Subtotal infraestrutura (somatório de 1.1 a 1.8)</t>
  </si>
  <si>
    <t xml:space="preserve">    Linha principal e manobras</t>
  </si>
  <si>
    <t xml:space="preserve">    Manutenção da via permanente</t>
  </si>
  <si>
    <t xml:space="preserve">    Subtotal locomotivas (soma de 2.1 + 2.4)</t>
  </si>
  <si>
    <t xml:space="preserve">    Linha principal</t>
  </si>
  <si>
    <t xml:space="preserve">    Subtotal vagões (soma de 3.1 + 3.2)</t>
  </si>
  <si>
    <t xml:space="preserve">    Equipamentos de manutenção da via</t>
  </si>
  <si>
    <t xml:space="preserve">    Subtotal equipamentos (soma de 4.1)</t>
  </si>
  <si>
    <t xml:space="preserve">   Materiais e serviços da superestrutura (*)</t>
  </si>
  <si>
    <t xml:space="preserve">   Subtotal reposição (somatório de 7.1 a 7.4)</t>
  </si>
  <si>
    <t>Provisões e Contingências</t>
  </si>
  <si>
    <t>(*) Inclui equipamentos.</t>
  </si>
  <si>
    <t>Total Geral (8.0+9.0)</t>
  </si>
  <si>
    <t>4.2</t>
  </si>
  <si>
    <t>Total do CAPEX (Aumento de Capacidade) (1.9+2.3+3.3+4.2+5.0)</t>
  </si>
  <si>
    <t>Fonte: Enefer - Consultoria, Projetos Ltda.</t>
  </si>
  <si>
    <t>ALL - America Latina Logística</t>
  </si>
  <si>
    <t>SOE-Belgrano Cargas</t>
  </si>
  <si>
    <t>Iguaçu</t>
  </si>
  <si>
    <t>S. Fco. do Sul</t>
  </si>
  <si>
    <t>Eng. Bley</t>
  </si>
  <si>
    <t>Front. Paraguai</t>
  </si>
  <si>
    <t>Front. Brasil</t>
  </si>
  <si>
    <t>Front. Argentina</t>
  </si>
  <si>
    <t>J.V. Gonzalez</t>
  </si>
  <si>
    <t>A. Victoria</t>
  </si>
  <si>
    <t>SOR-Belgrano Cargas</t>
  </si>
  <si>
    <r>
      <t xml:space="preserve">Países / Ferrovias  / Corredor Paranaguá </t>
    </r>
    <r>
      <rPr>
        <b/>
        <sz val="12"/>
        <rFont val="Calibri"/>
        <family val="2"/>
      </rPr>
      <t>–</t>
    </r>
    <r>
      <rPr>
        <b/>
        <sz val="12"/>
        <rFont val="Arial"/>
        <family val="2"/>
      </rPr>
      <t xml:space="preserve"> Antofagasta</t>
    </r>
  </si>
  <si>
    <r>
      <t xml:space="preserve">Países / Corredor Paranaguá </t>
    </r>
    <r>
      <rPr>
        <b/>
        <sz val="12"/>
        <rFont val="Calibri"/>
        <family val="2"/>
      </rPr>
      <t>–</t>
    </r>
    <r>
      <rPr>
        <b/>
        <sz val="12"/>
        <rFont val="Arial"/>
        <family val="2"/>
      </rPr>
      <t xml:space="preserve"> Antofagasta</t>
    </r>
  </si>
  <si>
    <t>Países / Empresas / Trechos / Corredor Paranaguá - Antofagasta</t>
  </si>
  <si>
    <t>TABELA A.6.1 // CRONOGRAMA DOS INVESTIMENTOS DO TRECHO PARANAGUÁ – IGUAÇU, DA ALL – BRASIL</t>
  </si>
  <si>
    <t>TABELA A.6.2 // CRONOGRAMA DOS INVESTIMENTOS DO TRECHO IGUAÇÚ – DESVIO RIBAS DA ALL – BRASIL</t>
  </si>
  <si>
    <t>TABELA A.6.3 // CRONOGRAMA DOS INVESTIMENTOS DO TRECHO DESVIO RIBAS – GUARAPUAVA DA ALL – BRASIL</t>
  </si>
  <si>
    <t>TABELAA.6.4 // CRONOGRAMA DOS INVESTIMENTOS DO TRECHO SÃO FRANCISCO DO SUL – ENGENHEIRO BLEY DA AL – BRASIL</t>
  </si>
  <si>
    <t>TABELA A.6.5 // CRONOGRAMA DOS INVESTIMENTOS DOS TRECHOS DA ALL – BRASIL</t>
  </si>
  <si>
    <t>TABELA A.6.6 // CRONOGRAMA DOS INVESTIMENTOS DO TRECHO GUARAPUAVA – CASCAVEL DA FERROESTE – BRASIL</t>
  </si>
  <si>
    <t>TABELA A.6.7 // CRONOGRAMA DOS INVESTIMENTOS DO TRECHO CASCAVEL – FRONTEIRA BRASIL/PARAGUAI DA FERROESTE – BRASIL</t>
  </si>
  <si>
    <t>TABELA A.6.8 // CRONOGRAMA DOS INVESTIMENTOS DOS TRECHOS DA FERROESTE – BRASIL</t>
  </si>
  <si>
    <t>TABELA A.6.9 // CRONOGRAMA DOS INVESTIMENTOS DOS TRECHOS BRASILEIROS DA ALL E FERROESTE</t>
  </si>
  <si>
    <t>TABELA A.6.10 // CRONOGRAMA DOS INVESTIMENTOS DO TRECHO FRONTEIRA BRASIL/PARAGUAI – PIRAPÓ – ENCARNACIÓN  DA FEPASA - PARAGUAI</t>
  </si>
  <si>
    <t>TABELA A.6.11 // CRONOGRAMA DOS INVESTIMENTOS DO TRECHO PIRAPÓ – FRONTEIRA PARAGUAI/ARGENTINA DA FEPASA – PARAGUAI</t>
  </si>
  <si>
    <t xml:space="preserve">TABELA A.6.12 // CRONOGRAMA DOS INVESTIMENTOS DOS TRECHOS PARAGUAIOS DA FEPASA </t>
  </si>
  <si>
    <t>TABELA A.6.13 // CRONOGRAMA DOS INVESTIMENTOS DO TRECHO FRONTEIRA PARAGUAI/ARGENTINA – J. V. GONZALEZ DA SOE-BELGRANO CARGAS - ARGENTINA</t>
  </si>
  <si>
    <t>TABELA A.6.14 // CRONOGRAMA DOS INVESTIMENTOS DO TRECHO J. V. GONZALEZ – SALTA DA SOE-BELGRANO CARGAS – ARGENTINA</t>
  </si>
  <si>
    <t>TABELA A.6.15 // CRONOGRAMA DOS INVESTIMENTOS DO TRECHO SALTA – SOCOMPA DA SOE-BELGRANO CARGAS – ARGENTINA</t>
  </si>
  <si>
    <t>TABELA A.6.16 // CRONOGRAMA DOS INVESTIMENTOS DOS TRECHOS ARGENTINOS DA SOE-BELGRANO CARGAS</t>
  </si>
  <si>
    <t>TABELA A.6.17 // CRONOGRAMA DOS INVESTIMENTOS DO TRECHO SOCOMPA – AUGUSTA VICTORIA DA FERRONOR – CHILE</t>
  </si>
  <si>
    <t>TABELA A.6.18 // CRONOGRAMA DOS INVESTIMENTOS DO TRECHO AUGUSTA VICTORIA – ANTOFAGASTA DA FCAB – CHILE</t>
  </si>
  <si>
    <t>TABELA A.6.19 // CRONOGRAMA DOS INVESTIMENTOS DOS TRECHOS CHILENOS DA FERRONOR E FCAB</t>
  </si>
  <si>
    <t>TABELA A.6.20 // RESUMO DOS INVESTIMENTOS DOS TRECHOS DO CORREDOR BIOCEÂNICO</t>
  </si>
  <si>
    <t>TABELA A.6.21 // RESUMO DOS INVESTIMENTOS DOS TRECHOS DAS EMPRESAS FERROVIÁRIAS DO CORREDOR BIOCEÂNICO</t>
  </si>
  <si>
    <t>TABELA A.6.22 // RESUMO DOS INVESTIMENTOS DOS TRECHOS DOS PAISES DO CORREDOR BIOCEÂNICO</t>
  </si>
  <si>
    <t>TABELA A.6.23 // RESUMO DOS INVESTIMENTOS DO CORREDOR BIOCEÂNICO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</si>
</sst>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0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6" tint="-0.249977111117893"/>
      <name val="Arial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165" fontId="0" fillId="0" borderId="0" xfId="0" applyNumberFormat="1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/>
    <xf numFmtId="165" fontId="4" fillId="2" borderId="0" xfId="0" applyNumberFormat="1" applyFont="1" applyFill="1"/>
    <xf numFmtId="165" fontId="5" fillId="2" borderId="0" xfId="0" applyNumberFormat="1" applyFont="1" applyFill="1"/>
    <xf numFmtId="164" fontId="1" fillId="2" borderId="0" xfId="0" applyNumberFormat="1" applyFont="1" applyFill="1"/>
    <xf numFmtId="0" fontId="1" fillId="2" borderId="0" xfId="0" applyFont="1" applyFill="1" applyAlignment="1">
      <alignment horizontal="left" wrapText="1"/>
    </xf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/>
    <xf numFmtId="165" fontId="1" fillId="2" borderId="4" xfId="0" applyNumberFormat="1" applyFont="1" applyFill="1" applyBorder="1"/>
    <xf numFmtId="164" fontId="1" fillId="2" borderId="4" xfId="0" applyNumberFormat="1" applyFont="1" applyFill="1" applyBorder="1"/>
    <xf numFmtId="164" fontId="0" fillId="2" borderId="0" xfId="0" applyNumberFormat="1" applyFill="1"/>
    <xf numFmtId="0" fontId="5" fillId="2" borderId="0" xfId="0" applyFont="1" applyFill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/>
    <xf numFmtId="0" fontId="7" fillId="2" borderId="0" xfId="0" applyFont="1" applyFill="1"/>
    <xf numFmtId="0" fontId="2" fillId="2" borderId="5" xfId="0" applyFont="1" applyFill="1" applyBorder="1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2" fillId="2" borderId="7" xfId="0" applyFont="1" applyFill="1" applyBorder="1" applyAlignment="1">
      <alignment horizontal="center"/>
    </xf>
    <xf numFmtId="165" fontId="1" fillId="2" borderId="0" xfId="0" applyNumberFormat="1" applyFont="1" applyFill="1" applyBorder="1"/>
    <xf numFmtId="165" fontId="1" fillId="2" borderId="7" xfId="0" applyNumberFormat="1" applyFont="1" applyFill="1" applyBorder="1"/>
    <xf numFmtId="164" fontId="1" fillId="2" borderId="7" xfId="0" applyNumberFormat="1" applyFont="1" applyFill="1" applyBorder="1"/>
    <xf numFmtId="0" fontId="3" fillId="2" borderId="7" xfId="0" applyFont="1" applyFill="1" applyBorder="1"/>
    <xf numFmtId="0" fontId="2" fillId="2" borderId="7" xfId="0" applyFont="1" applyFill="1" applyBorder="1" applyAlignment="1">
      <alignment horizontal="center" vertical="center"/>
    </xf>
    <xf numFmtId="165" fontId="1" fillId="0" borderId="0" xfId="0" applyNumberFormat="1" applyFont="1"/>
    <xf numFmtId="165" fontId="1" fillId="0" borderId="7" xfId="0" applyNumberFormat="1" applyFont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TAPA%202/CAP&#205;TULOS/Produto%208%20Investimentos/P8%20INVESTIMENTOS%20Com%20Pontes%20Pr%20e%20P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  <sheetName val="TABELAS RESUMO"/>
    </sheetNames>
    <sheetDataSet>
      <sheetData sheetId="0"/>
      <sheetData sheetId="1"/>
      <sheetData sheetId="2">
        <row r="8">
          <cell r="E8">
            <v>406.29599570624384</v>
          </cell>
        </row>
        <row r="19">
          <cell r="E19">
            <v>312.70000000000005</v>
          </cell>
          <cell r="F19">
            <v>136.00000000000006</v>
          </cell>
          <cell r="G19">
            <v>98.699999999999989</v>
          </cell>
          <cell r="H19">
            <v>229.39999999999998</v>
          </cell>
          <cell r="I19">
            <v>16.700000000000006</v>
          </cell>
          <cell r="J19">
            <v>9.8999999999999986</v>
          </cell>
        </row>
        <row r="20">
          <cell r="E20">
            <v>0</v>
          </cell>
          <cell r="F20">
            <v>4.8</v>
          </cell>
          <cell r="G20">
            <v>4.8</v>
          </cell>
          <cell r="H20">
            <v>0</v>
          </cell>
          <cell r="I20">
            <v>0</v>
          </cell>
          <cell r="J20">
            <v>0</v>
          </cell>
        </row>
        <row r="24">
          <cell r="E24">
            <v>224.28000000000003</v>
          </cell>
          <cell r="F24">
            <v>99.6</v>
          </cell>
          <cell r="G24">
            <v>100.08000000000001</v>
          </cell>
          <cell r="H24">
            <v>132.95999999999998</v>
          </cell>
          <cell r="I24">
            <v>5.6400000000000015</v>
          </cell>
          <cell r="J24">
            <v>1.4400000000000002</v>
          </cell>
        </row>
        <row r="25">
          <cell r="E25">
            <v>0</v>
          </cell>
          <cell r="F25">
            <v>15.2874</v>
          </cell>
          <cell r="G25">
            <v>12.299999999999999</v>
          </cell>
          <cell r="H25">
            <v>0</v>
          </cell>
          <cell r="I25">
            <v>0</v>
          </cell>
          <cell r="J25">
            <v>0</v>
          </cell>
        </row>
        <row r="29">
          <cell r="E29">
            <v>0</v>
          </cell>
          <cell r="F29">
            <v>21.77</v>
          </cell>
          <cell r="G29">
            <v>21.77</v>
          </cell>
          <cell r="H29">
            <v>0</v>
          </cell>
          <cell r="I29">
            <v>0</v>
          </cell>
          <cell r="J29">
            <v>0</v>
          </cell>
        </row>
        <row r="37">
          <cell r="E37">
            <v>311.54807525869688</v>
          </cell>
          <cell r="F37">
            <v>97.868467241302582</v>
          </cell>
          <cell r="G37">
            <v>40.755217919432127</v>
          </cell>
          <cell r="H37">
            <v>83.482068295000573</v>
          </cell>
          <cell r="I37">
            <v>8.1710690805490582</v>
          </cell>
          <cell r="J37">
            <v>7.5952566268921338</v>
          </cell>
        </row>
        <row r="38">
          <cell r="E38">
            <v>88.40000000000002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122.16</v>
          </cell>
          <cell r="F39">
            <v>14.04</v>
          </cell>
          <cell r="G39">
            <v>0</v>
          </cell>
          <cell r="H39">
            <v>13.559999999999997</v>
          </cell>
          <cell r="I39">
            <v>8.16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</sheetData>
      <sheetData sheetId="3">
        <row r="10">
          <cell r="E10">
            <v>131.12760000000003</v>
          </cell>
        </row>
        <row r="21">
          <cell r="E21">
            <v>63.2</v>
          </cell>
          <cell r="F21">
            <v>64.100000000000023</v>
          </cell>
          <cell r="G21">
            <v>105.70000000000002</v>
          </cell>
          <cell r="H21">
            <v>79.7</v>
          </cell>
          <cell r="I21">
            <v>87.500000000000028</v>
          </cell>
          <cell r="J21">
            <v>48.500000000000014</v>
          </cell>
          <cell r="K21">
            <v>65.799999999999983</v>
          </cell>
          <cell r="L21">
            <v>32.900000000000006</v>
          </cell>
          <cell r="M21">
            <v>134.29999999999998</v>
          </cell>
          <cell r="N21">
            <v>54.599999999999994</v>
          </cell>
          <cell r="O21">
            <v>40.500000000000007</v>
          </cell>
          <cell r="P21">
            <v>16.700000000000006</v>
          </cell>
          <cell r="Q21">
            <v>9.8999999999999986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4.8</v>
          </cell>
          <cell r="J22">
            <v>0</v>
          </cell>
          <cell r="K22">
            <v>4.8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6">
          <cell r="E26">
            <v>54.120000000000012</v>
          </cell>
          <cell r="F26">
            <v>66</v>
          </cell>
          <cell r="G26">
            <v>69.239999999999995</v>
          </cell>
          <cell r="H26">
            <v>34.92</v>
          </cell>
          <cell r="I26">
            <v>59.88000000000001</v>
          </cell>
          <cell r="J26">
            <v>39.719999999999992</v>
          </cell>
          <cell r="K26">
            <v>67.320000000000007</v>
          </cell>
          <cell r="L26">
            <v>32.760000000000005</v>
          </cell>
          <cell r="M26">
            <v>84.359999999999971</v>
          </cell>
          <cell r="N26">
            <v>34.799999999999997</v>
          </cell>
          <cell r="O26">
            <v>13.800000000000002</v>
          </cell>
          <cell r="P26">
            <v>5.6400000000000015</v>
          </cell>
          <cell r="Q26">
            <v>1.4400000000000002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15.2874</v>
          </cell>
          <cell r="J27">
            <v>0</v>
          </cell>
          <cell r="K27">
            <v>12.299999999999999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21.77</v>
          </cell>
          <cell r="J31">
            <v>0</v>
          </cell>
          <cell r="K31">
            <v>21.77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9">
          <cell r="E39">
            <v>55.296771236200939</v>
          </cell>
          <cell r="F39">
            <v>121.16211431951342</v>
          </cell>
          <cell r="G39">
            <v>92.975732505426549</v>
          </cell>
          <cell r="H39">
            <v>42.113457197555981</v>
          </cell>
          <cell r="I39">
            <v>89.167748246145791</v>
          </cell>
          <cell r="J39">
            <v>8.7007189951567874</v>
          </cell>
          <cell r="K39">
            <v>14.463291616051277</v>
          </cell>
          <cell r="L39">
            <v>26.291926303380851</v>
          </cell>
          <cell r="M39">
            <v>47.201937801828926</v>
          </cell>
          <cell r="N39">
            <v>12.580617919207501</v>
          </cell>
          <cell r="O39">
            <v>23.699512573964135</v>
          </cell>
          <cell r="P39">
            <v>8.1710690805490582</v>
          </cell>
          <cell r="Q39">
            <v>7.5952566268921338</v>
          </cell>
        </row>
        <row r="40">
          <cell r="E40">
            <v>88.40000000000002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E41">
            <v>95.639999999999986</v>
          </cell>
          <cell r="F41">
            <v>0</v>
          </cell>
          <cell r="G41">
            <v>12.480000000000004</v>
          </cell>
          <cell r="H41">
            <v>14.04</v>
          </cell>
          <cell r="I41">
            <v>14.04</v>
          </cell>
          <cell r="J41">
            <v>0</v>
          </cell>
          <cell r="K41">
            <v>0</v>
          </cell>
          <cell r="L41">
            <v>0</v>
          </cell>
          <cell r="M41">
            <v>11.039999999999997</v>
          </cell>
          <cell r="N41">
            <v>2.5199999999999996</v>
          </cell>
          <cell r="O41">
            <v>0</v>
          </cell>
          <cell r="P41">
            <v>8.16</v>
          </cell>
          <cell r="Q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E8">
            <v>0</v>
          </cell>
        </row>
        <row r="59">
          <cell r="E59">
            <v>0</v>
          </cell>
          <cell r="F59">
            <v>54.098000000000006</v>
          </cell>
          <cell r="G59">
            <v>54.098000000000006</v>
          </cell>
          <cell r="H59">
            <v>54.098000000000006</v>
          </cell>
          <cell r="I59">
            <v>27.049000000000003</v>
          </cell>
        </row>
        <row r="60">
          <cell r="E60">
            <v>0</v>
          </cell>
          <cell r="F60">
            <v>1.5423665223665228</v>
          </cell>
          <cell r="G60">
            <v>1.5423665223665228</v>
          </cell>
          <cell r="H60">
            <v>2.7750937950937957</v>
          </cell>
          <cell r="I60">
            <v>0</v>
          </cell>
        </row>
        <row r="65">
          <cell r="E65">
            <v>0</v>
          </cell>
          <cell r="F65">
            <v>55.640366522366527</v>
          </cell>
          <cell r="G65">
            <v>55.640366522366527</v>
          </cell>
          <cell r="H65">
            <v>56.873093795093801</v>
          </cell>
          <cell r="I65">
            <v>27.049000000000003</v>
          </cell>
        </row>
        <row r="110"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</row>
      </sheetData>
      <sheetData sheetId="18"/>
      <sheetData sheetId="19"/>
      <sheetData sheetId="20">
        <row r="96">
          <cell r="D96">
            <v>198.20919602083157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357">
          <cell r="E357">
            <v>83200000</v>
          </cell>
        </row>
      </sheetData>
      <sheetData sheetId="39">
        <row r="127">
          <cell r="X127">
            <v>0</v>
          </cell>
        </row>
      </sheetData>
      <sheetData sheetId="40"/>
      <sheetData sheetId="41"/>
      <sheetData sheetId="42"/>
      <sheetData sheetId="43"/>
      <sheetData sheetId="44">
        <row r="207">
          <cell r="D207">
            <v>71001.979155269859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194">
          <cell r="J194">
            <v>0</v>
          </cell>
        </row>
      </sheetData>
      <sheetData sheetId="60"/>
      <sheetData sheetId="61">
        <row r="53">
          <cell r="F53">
            <v>113.498</v>
          </cell>
        </row>
      </sheetData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 Corredor"/>
      <sheetName val="Res Pais"/>
      <sheetName val="Res Ferrovias"/>
      <sheetName val="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ABELAS RESUMO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>
        <row r="39">
          <cell r="D39">
            <v>549.42015442187335</v>
          </cell>
          <cell r="E39">
            <v>55.296771236200939</v>
          </cell>
          <cell r="F39">
            <v>121.16211431951342</v>
          </cell>
          <cell r="G39">
            <v>92.975732505426549</v>
          </cell>
          <cell r="H39">
            <v>42.113457197555981</v>
          </cell>
          <cell r="I39">
            <v>89.167748246145791</v>
          </cell>
          <cell r="J39">
            <v>8.7007189951567874</v>
          </cell>
          <cell r="K39">
            <v>14.463291616051277</v>
          </cell>
          <cell r="L39">
            <v>26.291926303380851</v>
          </cell>
          <cell r="M39">
            <v>47.201937801828926</v>
          </cell>
          <cell r="N39">
            <v>12.580617919207501</v>
          </cell>
          <cell r="O39">
            <v>23.699512573964135</v>
          </cell>
          <cell r="P39">
            <v>8.1710690805490582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0"/>
  <sheetViews>
    <sheetView topLeftCell="A20" workbookViewId="0">
      <selection activeCell="A4" sqref="A4:AL39"/>
    </sheetView>
  </sheetViews>
  <sheetFormatPr defaultRowHeight="15"/>
  <cols>
    <col min="1" max="1" width="6.7109375" style="3" customWidth="1"/>
    <col min="2" max="2" width="54.42578125" style="3" customWidth="1"/>
    <col min="3" max="3" width="14.7109375" style="3" customWidth="1"/>
    <col min="4" max="4" width="9.140625" style="3" customWidth="1"/>
    <col min="5" max="5" width="10" style="3" customWidth="1"/>
    <col min="6" max="6" width="9.85546875" style="3" customWidth="1"/>
    <col min="7" max="7" width="10.28515625" style="3" customWidth="1"/>
    <col min="8" max="8" width="10" style="3" customWidth="1"/>
    <col min="9" max="14" width="9.140625" style="3"/>
    <col min="15" max="20" width="0" style="3" hidden="1" customWidth="1"/>
    <col min="21" max="27" width="9.140625" style="3"/>
    <col min="28" max="33" width="0" style="3" hidden="1" customWidth="1"/>
    <col min="34" max="38" width="9.140625" style="3"/>
  </cols>
  <sheetData>
    <row r="1" spans="1:38" ht="15.75">
      <c r="A1" s="46" t="s">
        <v>135</v>
      </c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38" ht="15.75">
      <c r="A2" s="2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38" ht="16.5" thickBot="1">
      <c r="A3" s="2"/>
      <c r="C3" s="6"/>
      <c r="D3" s="6"/>
      <c r="E3" s="6"/>
      <c r="F3" s="6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5"/>
      <c r="AH3" s="5"/>
      <c r="AI3" s="5"/>
      <c r="AJ3" s="5"/>
      <c r="AK3" s="5"/>
      <c r="AL3" s="5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98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</row>
    <row r="7" spans="1:38" ht="15.75">
      <c r="A7" s="15" t="s">
        <v>35</v>
      </c>
      <c r="B7" s="14" t="s">
        <v>99</v>
      </c>
      <c r="C7" s="17">
        <v>131.12760000000003</v>
      </c>
      <c r="D7" s="17">
        <v>0</v>
      </c>
      <c r="E7" s="17">
        <v>52.451040000000006</v>
      </c>
      <c r="F7" s="17">
        <v>52.451040000000006</v>
      </c>
      <c r="G7" s="17">
        <v>26.225520000000003</v>
      </c>
      <c r="H7" s="17">
        <v>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v>505.18630000000002</v>
      </c>
      <c r="D8" s="17">
        <v>0</v>
      </c>
      <c r="E8" s="17">
        <v>202.07452000000001</v>
      </c>
      <c r="F8" s="17">
        <v>202.07452000000001</v>
      </c>
      <c r="G8" s="17">
        <v>101.03726</v>
      </c>
      <c r="H8" s="17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v>92.787060059999988</v>
      </c>
      <c r="D9" s="17">
        <v>0</v>
      </c>
      <c r="E9" s="17">
        <v>37.114824023999994</v>
      </c>
      <c r="F9" s="17">
        <v>37.114824023999994</v>
      </c>
      <c r="G9" s="17">
        <v>18.557412011999997</v>
      </c>
      <c r="H9" s="17"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v>14.635450649350648</v>
      </c>
      <c r="D10" s="17">
        <v>0</v>
      </c>
      <c r="E10" s="17">
        <v>3.7370694083694098</v>
      </c>
      <c r="F10" s="17">
        <v>3.7370694083694098</v>
      </c>
      <c r="G10" s="17">
        <v>3.7370694083694098</v>
      </c>
      <c r="H10" s="17">
        <v>0</v>
      </c>
      <c r="I10" s="17">
        <v>0.13696969696969699</v>
      </c>
      <c r="J10" s="17">
        <v>0</v>
      </c>
      <c r="K10" s="17">
        <v>0.13696969696969699</v>
      </c>
      <c r="L10" s="17">
        <v>0.13696969696969699</v>
      </c>
      <c r="M10" s="17">
        <v>0.13696969696969699</v>
      </c>
      <c r="N10" s="17">
        <v>0</v>
      </c>
      <c r="O10" s="17">
        <v>0.13696969696969699</v>
      </c>
      <c r="P10" s="17">
        <v>0</v>
      </c>
      <c r="Q10" s="17">
        <v>0.13696969696969699</v>
      </c>
      <c r="R10" s="17">
        <v>0.13696969696969699</v>
      </c>
      <c r="S10" s="17">
        <v>0.13696969696969699</v>
      </c>
      <c r="T10" s="17">
        <v>0.13696969696969699</v>
      </c>
      <c r="U10" s="17">
        <v>0</v>
      </c>
      <c r="V10" s="17">
        <v>0.13696969696969699</v>
      </c>
      <c r="W10" s="17">
        <v>0.13696969696969699</v>
      </c>
      <c r="X10" s="17">
        <v>0.13696969696969699</v>
      </c>
      <c r="Y10" s="17">
        <v>0.13696969696969699</v>
      </c>
      <c r="Z10" s="17">
        <v>0.13696969696969699</v>
      </c>
      <c r="AA10" s="17">
        <v>0</v>
      </c>
      <c r="AB10" s="17">
        <v>0.13696969696969699</v>
      </c>
      <c r="AC10" s="17">
        <v>0.13696969696969699</v>
      </c>
      <c r="AD10" s="17">
        <v>0.13696969696969699</v>
      </c>
      <c r="AE10" s="17">
        <v>0.13696969696969699</v>
      </c>
      <c r="AF10" s="17">
        <v>0.13696969696969699</v>
      </c>
      <c r="AG10" s="17">
        <v>0.13696969696969699</v>
      </c>
      <c r="AH10" s="17">
        <v>0.13696969696969699</v>
      </c>
      <c r="AI10" s="17">
        <v>0.13696969696969699</v>
      </c>
      <c r="AJ10" s="17">
        <v>0.27393939393939398</v>
      </c>
      <c r="AK10" s="17">
        <v>0.13696969696969699</v>
      </c>
      <c r="AL10" s="17">
        <v>0</v>
      </c>
    </row>
    <row r="11" spans="1:38" ht="15.75">
      <c r="A11" s="15" t="s">
        <v>40</v>
      </c>
      <c r="B11" s="14" t="s">
        <v>102</v>
      </c>
      <c r="C11" s="17">
        <v>4.4133418597183685</v>
      </c>
      <c r="D11" s="17">
        <v>0</v>
      </c>
      <c r="E11" s="17">
        <v>1.4711139532394562</v>
      </c>
      <c r="F11" s="17">
        <v>1.4711139532394562</v>
      </c>
      <c r="G11" s="17">
        <v>1.4711139532394562</v>
      </c>
      <c r="H11" s="17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v>24.074636421397784</v>
      </c>
      <c r="D12" s="17">
        <v>0</v>
      </c>
      <c r="E12" s="17">
        <v>8.0248788071325947</v>
      </c>
      <c r="F12" s="17">
        <v>8.0248788071325947</v>
      </c>
      <c r="G12" s="17">
        <v>8.0248788071325947</v>
      </c>
      <c r="H12" s="17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v>772.22438899046688</v>
      </c>
      <c r="D15" s="17">
        <v>0</v>
      </c>
      <c r="E15" s="17">
        <v>304.87344619274148</v>
      </c>
      <c r="F15" s="17">
        <v>304.87344619274148</v>
      </c>
      <c r="G15" s="17">
        <v>159.05325418074148</v>
      </c>
      <c r="H15" s="17">
        <v>0</v>
      </c>
      <c r="I15" s="17">
        <v>0.13696969696969699</v>
      </c>
      <c r="J15" s="17">
        <v>0</v>
      </c>
      <c r="K15" s="17">
        <v>0.13696969696969699</v>
      </c>
      <c r="L15" s="17">
        <v>0.13696969696969699</v>
      </c>
      <c r="M15" s="17">
        <v>0.13696969696969699</v>
      </c>
      <c r="N15" s="17">
        <v>0</v>
      </c>
      <c r="O15" s="17">
        <v>0.13696969696969699</v>
      </c>
      <c r="P15" s="17">
        <v>0</v>
      </c>
      <c r="Q15" s="17">
        <v>0.13696969696969699</v>
      </c>
      <c r="R15" s="17">
        <v>0.13696969696969699</v>
      </c>
      <c r="S15" s="17">
        <v>0.13696969696969699</v>
      </c>
      <c r="T15" s="17">
        <v>0.13696969696969699</v>
      </c>
      <c r="U15" s="17">
        <v>0</v>
      </c>
      <c r="V15" s="17">
        <v>0.13696969696969699</v>
      </c>
      <c r="W15" s="17">
        <v>0.13696969696969699</v>
      </c>
      <c r="X15" s="17">
        <v>0.13696969696969699</v>
      </c>
      <c r="Y15" s="17">
        <v>0.13696969696969699</v>
      </c>
      <c r="Z15" s="17">
        <v>0.13696969696969699</v>
      </c>
      <c r="AA15" s="17">
        <v>0</v>
      </c>
      <c r="AB15" s="17">
        <v>0.13696969696969699</v>
      </c>
      <c r="AC15" s="17">
        <v>0.13696969696969699</v>
      </c>
      <c r="AD15" s="17">
        <v>0.13696969696969699</v>
      </c>
      <c r="AE15" s="17">
        <v>0.13696969696969699</v>
      </c>
      <c r="AF15" s="17">
        <v>0.13696969696969699</v>
      </c>
      <c r="AG15" s="17">
        <v>0.13696969696969699</v>
      </c>
      <c r="AH15" s="17">
        <v>0.13696969696969699</v>
      </c>
      <c r="AI15" s="17">
        <v>0.13696969696969699</v>
      </c>
      <c r="AJ15" s="17">
        <v>0.27393939393939398</v>
      </c>
      <c r="AK15" s="17">
        <v>0.13696969696969699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40" ht="15.75">
      <c r="A17" s="15" t="s">
        <v>48</v>
      </c>
      <c r="B17" s="14" t="s">
        <v>106</v>
      </c>
      <c r="C17" s="17">
        <v>63.2</v>
      </c>
      <c r="D17" s="17"/>
      <c r="E17" s="17"/>
      <c r="F17" s="17"/>
      <c r="G17" s="17">
        <v>0</v>
      </c>
      <c r="H17" s="17">
        <v>1.3354749845641598</v>
      </c>
      <c r="I17" s="17">
        <v>1.3572337887023453</v>
      </c>
      <c r="J17" s="17">
        <v>1.3793647430238927</v>
      </c>
      <c r="K17" s="17">
        <v>1.4018746260533415</v>
      </c>
      <c r="L17" s="17">
        <v>1.424770349017342</v>
      </c>
      <c r="M17" s="17">
        <v>1.4480589586367139</v>
      </c>
      <c r="N17" s="17">
        <v>1.4717476399800964</v>
      </c>
      <c r="O17" s="17">
        <v>1.4958437193824083</v>
      </c>
      <c r="P17" s="17">
        <v>1.5203546674280135</v>
      </c>
      <c r="Q17" s="17">
        <v>3.1159398934086089</v>
      </c>
      <c r="R17" s="17">
        <v>1.5964536575568626</v>
      </c>
      <c r="S17" s="17">
        <v>1.622701779233622</v>
      </c>
      <c r="T17" s="17">
        <v>1.6494043954243849</v>
      </c>
      <c r="U17" s="17">
        <v>1.6765699087310086</v>
      </c>
      <c r="V17" s="17">
        <v>1.7042068888571995</v>
      </c>
      <c r="W17" s="17">
        <v>2.2159058739234978</v>
      </c>
      <c r="X17" s="17">
        <v>2.2656046476288623</v>
      </c>
      <c r="Y17" s="17">
        <v>2.3164180752267214</v>
      </c>
      <c r="Z17" s="17">
        <v>2.368371156394308</v>
      </c>
      <c r="AA17" s="17">
        <v>2.4214894515064955</v>
      </c>
      <c r="AB17" s="17">
        <v>2.475799094211331</v>
      </c>
      <c r="AC17" s="17">
        <v>2.5313268042874228</v>
      </c>
      <c r="AD17" s="17">
        <v>2.5880999007898611</v>
      </c>
      <c r="AE17" s="17">
        <v>2.6461463154908897</v>
      </c>
      <c r="AF17" s="17">
        <v>2.705494606622024</v>
      </c>
      <c r="AG17" s="17">
        <v>0.85784771355418177</v>
      </c>
      <c r="AH17" s="17">
        <v>2.6095097219643835</v>
      </c>
      <c r="AI17" s="17">
        <v>2.6643402535139047</v>
      </c>
      <c r="AJ17" s="17">
        <v>5.3108369888315607</v>
      </c>
      <c r="AK17" s="17">
        <v>3.0228093960545568</v>
      </c>
      <c r="AL17" s="17">
        <v>0</v>
      </c>
    </row>
    <row r="18" spans="1:40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40" ht="15.75">
      <c r="A19" s="15" t="s">
        <v>50</v>
      </c>
      <c r="B19" s="14" t="s">
        <v>108</v>
      </c>
      <c r="C19" s="17">
        <v>63.2</v>
      </c>
      <c r="D19" s="17">
        <v>0</v>
      </c>
      <c r="E19" s="17">
        <v>0</v>
      </c>
      <c r="F19" s="17">
        <v>0</v>
      </c>
      <c r="G19" s="17">
        <v>0</v>
      </c>
      <c r="H19" s="17">
        <v>1.3354749845641598</v>
      </c>
      <c r="I19" s="17">
        <v>1.3572337887023453</v>
      </c>
      <c r="J19" s="17">
        <v>1.3793647430238927</v>
      </c>
      <c r="K19" s="17">
        <v>1.4018746260533415</v>
      </c>
      <c r="L19" s="17">
        <v>1.424770349017342</v>
      </c>
      <c r="M19" s="17">
        <v>1.4480589586367139</v>
      </c>
      <c r="N19" s="17">
        <v>1.4717476399800964</v>
      </c>
      <c r="O19" s="17">
        <v>1.4958437193824083</v>
      </c>
      <c r="P19" s="17">
        <v>1.5203546674280135</v>
      </c>
      <c r="Q19" s="17">
        <v>3.1159398934086089</v>
      </c>
      <c r="R19" s="17">
        <v>1.5964536575568626</v>
      </c>
      <c r="S19" s="17">
        <v>1.622701779233622</v>
      </c>
      <c r="T19" s="17">
        <v>1.6494043954243849</v>
      </c>
      <c r="U19" s="17">
        <v>1.6765699087310086</v>
      </c>
      <c r="V19" s="17">
        <v>1.7042068888571995</v>
      </c>
      <c r="W19" s="17">
        <v>2.2159058739234978</v>
      </c>
      <c r="X19" s="17">
        <v>2.2656046476288623</v>
      </c>
      <c r="Y19" s="17">
        <v>2.3164180752267214</v>
      </c>
      <c r="Z19" s="17">
        <v>2.368371156394308</v>
      </c>
      <c r="AA19" s="17">
        <v>2.4214894515064955</v>
      </c>
      <c r="AB19" s="17">
        <v>2.475799094211331</v>
      </c>
      <c r="AC19" s="17">
        <v>2.5313268042874228</v>
      </c>
      <c r="AD19" s="17">
        <v>2.5880999007898611</v>
      </c>
      <c r="AE19" s="17">
        <v>2.6461463154908897</v>
      </c>
      <c r="AF19" s="17">
        <v>2.705494606622024</v>
      </c>
      <c r="AG19" s="17">
        <v>0.85784771355418177</v>
      </c>
      <c r="AH19" s="17">
        <v>2.6095097219643835</v>
      </c>
      <c r="AI19" s="17">
        <v>2.6643402535139047</v>
      </c>
      <c r="AJ19" s="17">
        <v>5.3108369888315607</v>
      </c>
      <c r="AK19" s="17">
        <v>3.0228093960545568</v>
      </c>
      <c r="AL19" s="17">
        <v>0</v>
      </c>
    </row>
    <row r="20" spans="1:40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40" ht="15.75">
      <c r="A21" s="15" t="s">
        <v>53</v>
      </c>
      <c r="B21" s="14" t="s">
        <v>109</v>
      </c>
      <c r="C21" s="17">
        <v>54.120000000000012</v>
      </c>
      <c r="D21" s="17"/>
      <c r="E21" s="17"/>
      <c r="F21" s="17"/>
      <c r="G21" s="17">
        <v>0</v>
      </c>
      <c r="H21" s="17">
        <v>1.2989230486214456</v>
      </c>
      <c r="I21" s="17">
        <v>1.3165642143078005</v>
      </c>
      <c r="J21" s="17">
        <v>1.3344449713441189</v>
      </c>
      <c r="K21" s="17">
        <v>1.3525685737112825</v>
      </c>
      <c r="L21" s="17">
        <v>1.3709383195836471</v>
      </c>
      <c r="M21" s="17">
        <v>1.3895575519294199</v>
      </c>
      <c r="N21" s="17">
        <v>1.4084296591187013</v>
      </c>
      <c r="O21" s="17">
        <v>1.4275580755406418</v>
      </c>
      <c r="P21" s="17">
        <v>1.4469462822278547</v>
      </c>
      <c r="Q21" s="17">
        <v>2.9531140350476242</v>
      </c>
      <c r="R21" s="17">
        <v>1.5067051672281924</v>
      </c>
      <c r="S21" s="17">
        <v>1.5271683005321575</v>
      </c>
      <c r="T21" s="17">
        <v>1.5479093513966882</v>
      </c>
      <c r="U21" s="17">
        <v>1.5689320943254552</v>
      </c>
      <c r="V21" s="17">
        <v>1.5902403550849704</v>
      </c>
      <c r="W21" s="17">
        <v>1.8546997945114481</v>
      </c>
      <c r="X21" s="17">
        <v>1.8836845546037921</v>
      </c>
      <c r="Y21" s="17">
        <v>1.9131222808959227</v>
      </c>
      <c r="Z21" s="17">
        <v>1.9430200522243286</v>
      </c>
      <c r="AA21" s="17">
        <v>1.9733850580516537</v>
      </c>
      <c r="AB21" s="17">
        <v>2.0042246001957666</v>
      </c>
      <c r="AC21" s="17">
        <v>2.0355460945851971</v>
      </c>
      <c r="AD21" s="17">
        <v>2.0673570730427766</v>
      </c>
      <c r="AE21" s="17">
        <v>2.0996651850966375</v>
      </c>
      <c r="AF21" s="17">
        <v>2.1324781998197886</v>
      </c>
      <c r="AG21" s="17">
        <v>0.67320951526566197</v>
      </c>
      <c r="AH21" s="17">
        <v>2.0393135060377334</v>
      </c>
      <c r="AI21" s="17">
        <v>2.0691769833982834</v>
      </c>
      <c r="AJ21" s="17">
        <v>4.0867197652422416</v>
      </c>
      <c r="AK21" s="17">
        <v>2.3043973370287674</v>
      </c>
      <c r="AL21" s="17">
        <v>0</v>
      </c>
    </row>
    <row r="22" spans="1:40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40" ht="15.75">
      <c r="A23" s="15" t="s">
        <v>55</v>
      </c>
      <c r="B23" s="14" t="s">
        <v>110</v>
      </c>
      <c r="C23" s="17">
        <v>54.120000000000012</v>
      </c>
      <c r="D23" s="17">
        <v>0</v>
      </c>
      <c r="E23" s="17">
        <v>0</v>
      </c>
      <c r="F23" s="17">
        <v>0</v>
      </c>
      <c r="G23" s="17">
        <v>0</v>
      </c>
      <c r="H23" s="17">
        <v>1.2989230486214456</v>
      </c>
      <c r="I23" s="17">
        <v>1.3165642143078005</v>
      </c>
      <c r="J23" s="17">
        <v>1.3344449713441189</v>
      </c>
      <c r="K23" s="17">
        <v>1.3525685737112825</v>
      </c>
      <c r="L23" s="17">
        <v>1.3709383195836471</v>
      </c>
      <c r="M23" s="17">
        <v>1.3895575519294199</v>
      </c>
      <c r="N23" s="17">
        <v>1.4084296591187013</v>
      </c>
      <c r="O23" s="17">
        <v>1.4275580755406418</v>
      </c>
      <c r="P23" s="17">
        <v>1.4469462822278547</v>
      </c>
      <c r="Q23" s="17">
        <v>2.9531140350476242</v>
      </c>
      <c r="R23" s="17">
        <v>1.5067051672281924</v>
      </c>
      <c r="S23" s="17">
        <v>1.5271683005321575</v>
      </c>
      <c r="T23" s="17">
        <v>1.5479093513966882</v>
      </c>
      <c r="U23" s="17">
        <v>1.5689320943254552</v>
      </c>
      <c r="V23" s="17">
        <v>1.5902403550849704</v>
      </c>
      <c r="W23" s="17">
        <v>1.8546997945114481</v>
      </c>
      <c r="X23" s="17">
        <v>1.8836845546037921</v>
      </c>
      <c r="Y23" s="17">
        <v>1.9131222808959227</v>
      </c>
      <c r="Z23" s="17">
        <v>1.9430200522243286</v>
      </c>
      <c r="AA23" s="17">
        <v>1.9733850580516537</v>
      </c>
      <c r="AB23" s="17">
        <v>2.0042246001957666</v>
      </c>
      <c r="AC23" s="17">
        <v>2.0355460945851971</v>
      </c>
      <c r="AD23" s="17">
        <v>2.0673570730427766</v>
      </c>
      <c r="AE23" s="17">
        <v>2.0996651850966375</v>
      </c>
      <c r="AF23" s="17">
        <v>2.1324781998197886</v>
      </c>
      <c r="AG23" s="17">
        <v>0.67320951526566197</v>
      </c>
      <c r="AH23" s="17">
        <v>2.0393135060377334</v>
      </c>
      <c r="AI23" s="17">
        <v>2.0691769833982834</v>
      </c>
      <c r="AJ23" s="17">
        <v>4.0867197652422416</v>
      </c>
      <c r="AK23" s="17">
        <v>2.3043973370287674</v>
      </c>
      <c r="AL23" s="17">
        <v>0</v>
      </c>
    </row>
    <row r="24" spans="1:40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40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40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40" ht="32.25" customHeight="1">
      <c r="A27" s="13" t="s">
        <v>59</v>
      </c>
      <c r="B27" s="20" t="s">
        <v>60</v>
      </c>
      <c r="C27" s="21">
        <v>36.455048003000002</v>
      </c>
      <c r="D27" s="21">
        <v>0</v>
      </c>
      <c r="E27" s="21">
        <v>14.582019201200001</v>
      </c>
      <c r="F27" s="21">
        <v>14.582019201200001</v>
      </c>
      <c r="G27" s="21">
        <v>7.2910096006000007</v>
      </c>
      <c r="H27" s="21">
        <v>0</v>
      </c>
      <c r="I27" s="21">
        <v>0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40" ht="33.75" customHeight="1">
      <c r="A28" s="13" t="s">
        <v>61</v>
      </c>
      <c r="B28" s="22" t="s">
        <v>119</v>
      </c>
      <c r="C28" s="21">
        <v>925.99943699346693</v>
      </c>
      <c r="D28" s="21">
        <v>0</v>
      </c>
      <c r="E28" s="21">
        <v>319.45546539394149</v>
      </c>
      <c r="F28" s="21">
        <v>319.45546539394149</v>
      </c>
      <c r="G28" s="21">
        <v>166.34426378134148</v>
      </c>
      <c r="H28" s="21">
        <v>2.6343980331856054</v>
      </c>
      <c r="I28" s="21">
        <v>2.8107676999798428</v>
      </c>
      <c r="J28" s="21">
        <v>2.7138097143680113</v>
      </c>
      <c r="K28" s="21">
        <v>2.8914128967343209</v>
      </c>
      <c r="L28" s="21">
        <v>2.9326783655706863</v>
      </c>
      <c r="M28" s="21">
        <v>2.9745862075358311</v>
      </c>
      <c r="N28" s="21">
        <v>2.8801772990987979</v>
      </c>
      <c r="O28" s="21">
        <v>3.0603714918927474</v>
      </c>
      <c r="P28" s="21">
        <v>2.9673009496558684</v>
      </c>
      <c r="Q28" s="21">
        <v>6.2060236254259298</v>
      </c>
      <c r="R28" s="21">
        <v>3.2401285217547522</v>
      </c>
      <c r="S28" s="21">
        <v>3.2868397767354769</v>
      </c>
      <c r="T28" s="21">
        <v>3.33428344379077</v>
      </c>
      <c r="U28" s="21">
        <v>3.2455020030564636</v>
      </c>
      <c r="V28" s="21">
        <v>3.4314169409118671</v>
      </c>
      <c r="W28" s="21">
        <v>4.2075753654046428</v>
      </c>
      <c r="X28" s="21">
        <v>4.2862588992023509</v>
      </c>
      <c r="Y28" s="21">
        <v>4.3665100530923411</v>
      </c>
      <c r="Z28" s="21">
        <v>4.4483609055883333</v>
      </c>
      <c r="AA28" s="21">
        <v>4.3948745095581492</v>
      </c>
      <c r="AB28" s="21">
        <v>4.6169933913767949</v>
      </c>
      <c r="AC28" s="21">
        <v>4.7038425958423167</v>
      </c>
      <c r="AD28" s="21">
        <v>4.7924266708023344</v>
      </c>
      <c r="AE28" s="21">
        <v>4.8827811975572235</v>
      </c>
      <c r="AF28" s="21">
        <v>4.9749425034115093</v>
      </c>
      <c r="AG28" s="21">
        <v>1.6680269257895406</v>
      </c>
      <c r="AH28" s="21">
        <v>4.7857929249718136</v>
      </c>
      <c r="AI28" s="21">
        <v>4.8704869338818852</v>
      </c>
      <c r="AJ28" s="21">
        <v>9.6714961480131958</v>
      </c>
      <c r="AK28" s="21">
        <v>5.4641764300530209</v>
      </c>
      <c r="AL28" s="21">
        <v>0</v>
      </c>
    </row>
    <row r="29" spans="1:40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40" ht="15.75">
      <c r="A30" s="15" t="s">
        <v>64</v>
      </c>
      <c r="B30" s="14" t="s">
        <v>113</v>
      </c>
      <c r="C30" s="17">
        <v>55.296771236200939</v>
      </c>
      <c r="D30" s="17">
        <v>0</v>
      </c>
      <c r="E30" s="17">
        <v>0</v>
      </c>
      <c r="F30" s="17">
        <v>0</v>
      </c>
      <c r="G30" s="17">
        <v>0</v>
      </c>
      <c r="H30" s="18">
        <v>0.30141417709240553</v>
      </c>
      <c r="I30" s="18">
        <v>0.33751425450913436</v>
      </c>
      <c r="J30" s="18">
        <v>0.37807407187757081</v>
      </c>
      <c r="K30" s="18">
        <v>0.42365837002340145</v>
      </c>
      <c r="L30" s="18">
        <v>0.47490477203101644</v>
      </c>
      <c r="M30" s="18">
        <v>0.53253332314138135</v>
      </c>
      <c r="N30" s="18">
        <v>0.59735729246849922</v>
      </c>
      <c r="O30" s="18">
        <v>0.67029540471706361</v>
      </c>
      <c r="P30" s="18">
        <v>0.752385692627904</v>
      </c>
      <c r="Q30" s="18">
        <v>0.84480118645664581</v>
      </c>
      <c r="R30" s="18">
        <v>1.0660838921338869</v>
      </c>
      <c r="S30" s="18">
        <v>1.198144217393003</v>
      </c>
      <c r="T30" s="18">
        <v>1.3469646271453519</v>
      </c>
      <c r="U30" s="18">
        <v>1.5147119240289</v>
      </c>
      <c r="V30" s="18">
        <v>1.703836932554603</v>
      </c>
      <c r="W30" s="18">
        <v>1.9171121079690296</v>
      </c>
      <c r="X30" s="18">
        <v>2.0000532032627718</v>
      </c>
      <c r="Y30" s="18">
        <v>2.0871659125188446</v>
      </c>
      <c r="Z30" s="18">
        <v>2.1786930743000292</v>
      </c>
      <c r="AA30" s="18">
        <v>2.274893418228054</v>
      </c>
      <c r="AB30" s="18">
        <v>2.3760426899892804</v>
      </c>
      <c r="AC30" s="18">
        <v>2.4824348597857382</v>
      </c>
      <c r="AD30" s="18">
        <v>2.5943834205812482</v>
      </c>
      <c r="AE30" s="18">
        <v>2.7122227829820877</v>
      </c>
      <c r="AF30" s="18">
        <v>2.8363097741194241</v>
      </c>
      <c r="AG30" s="18">
        <v>2.9670252484694801</v>
      </c>
      <c r="AH30" s="18">
        <v>3.0092967362658825</v>
      </c>
      <c r="AI30" s="18">
        <v>3.1403629474480201</v>
      </c>
      <c r="AJ30" s="18">
        <v>3.2780931401629854</v>
      </c>
      <c r="AK30" s="18">
        <v>3.5647306894114568</v>
      </c>
      <c r="AL30" s="18">
        <v>3.7352710925058394</v>
      </c>
      <c r="AM30" s="1"/>
      <c r="AN30" s="1"/>
    </row>
    <row r="31" spans="1:40" ht="15.75">
      <c r="A31" s="15" t="s">
        <v>65</v>
      </c>
      <c r="B31" s="14" t="s">
        <v>66</v>
      </c>
      <c r="C31" s="17">
        <v>88.40000000000002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8.8400000000000016</v>
      </c>
      <c r="X31" s="17">
        <v>8.8400000000000016</v>
      </c>
      <c r="Y31" s="17">
        <v>8.8400000000000016</v>
      </c>
      <c r="Z31" s="17">
        <v>8.8400000000000016</v>
      </c>
      <c r="AA31" s="17">
        <v>8.8400000000000016</v>
      </c>
      <c r="AB31" s="17">
        <v>8.8400000000000016</v>
      </c>
      <c r="AC31" s="17">
        <v>8.8400000000000016</v>
      </c>
      <c r="AD31" s="17">
        <v>8.8400000000000016</v>
      </c>
      <c r="AE31" s="17">
        <v>8.8400000000000016</v>
      </c>
      <c r="AF31" s="17">
        <v>8.8400000000000016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40" ht="15.75">
      <c r="A32" s="15" t="s">
        <v>67</v>
      </c>
      <c r="B32" s="14" t="s">
        <v>68</v>
      </c>
      <c r="C32" s="17">
        <v>95.639999999999986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9.5640000000000001</v>
      </c>
      <c r="X32" s="17">
        <v>9.5640000000000001</v>
      </c>
      <c r="Y32" s="17">
        <v>9.5640000000000001</v>
      </c>
      <c r="Z32" s="17">
        <v>9.5640000000000001</v>
      </c>
      <c r="AA32" s="17">
        <v>9.5640000000000001</v>
      </c>
      <c r="AB32" s="17">
        <v>9.5640000000000001</v>
      </c>
      <c r="AC32" s="17">
        <v>9.5640000000000001</v>
      </c>
      <c r="AD32" s="17">
        <v>9.5640000000000001</v>
      </c>
      <c r="AE32" s="17">
        <v>9.5640000000000001</v>
      </c>
      <c r="AF32" s="17">
        <v>9.5640000000000001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v>239.33677123620089</v>
      </c>
      <c r="D34" s="17">
        <v>0</v>
      </c>
      <c r="E34" s="17">
        <v>0</v>
      </c>
      <c r="F34" s="17">
        <v>0</v>
      </c>
      <c r="G34" s="17">
        <v>0</v>
      </c>
      <c r="H34" s="17">
        <v>0.30141417709240553</v>
      </c>
      <c r="I34" s="17">
        <v>0.33751425450913436</v>
      </c>
      <c r="J34" s="17">
        <v>0.37807407187757081</v>
      </c>
      <c r="K34" s="17">
        <v>0.42365837002340145</v>
      </c>
      <c r="L34" s="17">
        <v>0.47490477203101644</v>
      </c>
      <c r="M34" s="17">
        <v>0.53253332314138135</v>
      </c>
      <c r="N34" s="17">
        <v>0.59735729246849922</v>
      </c>
      <c r="O34" s="17">
        <v>0.67029540471706361</v>
      </c>
      <c r="P34" s="17">
        <v>0.752385692627904</v>
      </c>
      <c r="Q34" s="17">
        <v>0.84480118645664581</v>
      </c>
      <c r="R34" s="17">
        <v>1.0660838921338869</v>
      </c>
      <c r="S34" s="17">
        <v>1.198144217393003</v>
      </c>
      <c r="T34" s="17">
        <v>1.3469646271453519</v>
      </c>
      <c r="U34" s="17">
        <v>1.5147119240289</v>
      </c>
      <c r="V34" s="17">
        <v>1.703836932554603</v>
      </c>
      <c r="W34" s="17">
        <v>20.321112107969032</v>
      </c>
      <c r="X34" s="17">
        <v>20.404053203262773</v>
      </c>
      <c r="Y34" s="17">
        <v>20.491165912518845</v>
      </c>
      <c r="Z34" s="17">
        <v>20.582693074300032</v>
      </c>
      <c r="AA34" s="17">
        <v>20.678893418228057</v>
      </c>
      <c r="AB34" s="17">
        <v>20.78004268998928</v>
      </c>
      <c r="AC34" s="17">
        <v>20.886434859785741</v>
      </c>
      <c r="AD34" s="17">
        <v>20.998383420581249</v>
      </c>
      <c r="AE34" s="17">
        <v>21.116222782982089</v>
      </c>
      <c r="AF34" s="17">
        <v>21.240309774119424</v>
      </c>
      <c r="AG34" s="17">
        <v>2.9670252484694801</v>
      </c>
      <c r="AH34" s="17">
        <v>3.0092967362658825</v>
      </c>
      <c r="AI34" s="17">
        <v>3.1403629474480201</v>
      </c>
      <c r="AJ34" s="17">
        <v>3.2780931401629854</v>
      </c>
      <c r="AK34" s="17">
        <v>3.5647306894114568</v>
      </c>
      <c r="AL34" s="17">
        <v>3.7352710925058394</v>
      </c>
    </row>
    <row r="35" spans="1:38" ht="15.75">
      <c r="A35" s="13" t="s">
        <v>72</v>
      </c>
      <c r="B35" s="2" t="s">
        <v>73</v>
      </c>
      <c r="C35" s="21">
        <v>1165.3362082296678</v>
      </c>
      <c r="D35" s="21">
        <v>0</v>
      </c>
      <c r="E35" s="21">
        <v>319.45546539394149</v>
      </c>
      <c r="F35" s="21">
        <v>319.45546539394149</v>
      </c>
      <c r="G35" s="21">
        <v>166.34426378134148</v>
      </c>
      <c r="H35" s="21">
        <v>2.9358122102780109</v>
      </c>
      <c r="I35" s="21">
        <v>3.1482819544889771</v>
      </c>
      <c r="J35" s="21">
        <v>3.0918837862455821</v>
      </c>
      <c r="K35" s="21">
        <v>3.3150712667577222</v>
      </c>
      <c r="L35" s="21">
        <v>3.4075831376017027</v>
      </c>
      <c r="M35" s="21">
        <v>3.5071195306772127</v>
      </c>
      <c r="N35" s="21">
        <v>3.4775345915672973</v>
      </c>
      <c r="O35" s="21">
        <v>3.7306668966098111</v>
      </c>
      <c r="P35" s="21">
        <v>3.7196866422837722</v>
      </c>
      <c r="Q35" s="21">
        <v>7.0508248118825758</v>
      </c>
      <c r="R35" s="21">
        <v>4.3062124138886393</v>
      </c>
      <c r="S35" s="21">
        <v>4.4849839941284797</v>
      </c>
      <c r="T35" s="21">
        <v>4.6812480709361219</v>
      </c>
      <c r="U35" s="21">
        <v>4.7602139270853634</v>
      </c>
      <c r="V35" s="21">
        <v>5.1352538734664703</v>
      </c>
      <c r="W35" s="21">
        <v>24.528687473373676</v>
      </c>
      <c r="X35" s="21">
        <v>24.690312102465125</v>
      </c>
      <c r="Y35" s="21">
        <v>24.857675965611186</v>
      </c>
      <c r="Z35" s="21">
        <v>25.031053979888366</v>
      </c>
      <c r="AA35" s="21">
        <v>25.073767927786207</v>
      </c>
      <c r="AB35" s="21">
        <v>25.397036081366075</v>
      </c>
      <c r="AC35" s="21">
        <v>25.590277455628058</v>
      </c>
      <c r="AD35" s="21">
        <v>25.790810091383584</v>
      </c>
      <c r="AE35" s="21">
        <v>25.999003980539314</v>
      </c>
      <c r="AF35" s="21">
        <v>26.215252277530933</v>
      </c>
      <c r="AG35" s="21">
        <v>4.6350521742590205</v>
      </c>
      <c r="AH35" s="21">
        <v>7.7950896612376965</v>
      </c>
      <c r="AI35" s="21">
        <v>8.0108498813299054</v>
      </c>
      <c r="AJ35" s="21">
        <v>12.949589288176181</v>
      </c>
      <c r="AK35" s="21">
        <v>9.0289071194644777</v>
      </c>
      <c r="AL35" s="21">
        <v>3.7352710925058394</v>
      </c>
    </row>
    <row r="36" spans="1:38" ht="15.75">
      <c r="A36" s="13" t="s">
        <v>74</v>
      </c>
      <c r="B36" s="2" t="s">
        <v>115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spans="1:38" ht="16.5" thickBot="1">
      <c r="A37" s="23" t="s">
        <v>75</v>
      </c>
      <c r="B37" s="24" t="s">
        <v>117</v>
      </c>
      <c r="C37" s="25">
        <v>1165.3362082296678</v>
      </c>
      <c r="D37" s="25">
        <v>0</v>
      </c>
      <c r="E37" s="25">
        <v>319.45546539394149</v>
      </c>
      <c r="F37" s="25">
        <v>319.45546539394149</v>
      </c>
      <c r="G37" s="25">
        <v>166.34426378134148</v>
      </c>
      <c r="H37" s="25">
        <v>2.9358122102780109</v>
      </c>
      <c r="I37" s="25">
        <v>3.1482819544889771</v>
      </c>
      <c r="J37" s="25">
        <v>3.0918837862455821</v>
      </c>
      <c r="K37" s="25">
        <v>3.3150712667577222</v>
      </c>
      <c r="L37" s="25">
        <v>3.4075831376017027</v>
      </c>
      <c r="M37" s="25">
        <v>3.5071195306772127</v>
      </c>
      <c r="N37" s="25">
        <v>3.4775345915672973</v>
      </c>
      <c r="O37" s="25">
        <v>3.7306668966098111</v>
      </c>
      <c r="P37" s="25">
        <v>3.7196866422837722</v>
      </c>
      <c r="Q37" s="25">
        <v>7.0508248118825758</v>
      </c>
      <c r="R37" s="25">
        <v>4.3062124138886393</v>
      </c>
      <c r="S37" s="25">
        <v>4.4849839941284797</v>
      </c>
      <c r="T37" s="25">
        <v>4.6812480709361219</v>
      </c>
      <c r="U37" s="25">
        <v>4.7602139270853634</v>
      </c>
      <c r="V37" s="25">
        <v>5.1352538734664703</v>
      </c>
      <c r="W37" s="25">
        <v>24.528687473373676</v>
      </c>
      <c r="X37" s="25">
        <v>24.690312102465125</v>
      </c>
      <c r="Y37" s="25">
        <v>24.857675965611186</v>
      </c>
      <c r="Z37" s="25">
        <v>25.031053979888366</v>
      </c>
      <c r="AA37" s="25">
        <v>25.073767927786207</v>
      </c>
      <c r="AB37" s="25">
        <v>25.397036081366075</v>
      </c>
      <c r="AC37" s="25">
        <v>25.590277455628058</v>
      </c>
      <c r="AD37" s="25">
        <v>25.790810091383584</v>
      </c>
      <c r="AE37" s="25">
        <v>25.999003980539314</v>
      </c>
      <c r="AF37" s="25">
        <v>26.215252277530933</v>
      </c>
      <c r="AG37" s="25">
        <v>4.6350521742590205</v>
      </c>
      <c r="AH37" s="25">
        <v>7.7950896612376965</v>
      </c>
      <c r="AI37" s="25">
        <v>8.0108498813299054</v>
      </c>
      <c r="AJ37" s="25">
        <v>12.949589288176181</v>
      </c>
      <c r="AK37" s="25">
        <v>9.0289071194644777</v>
      </c>
      <c r="AL37" s="25">
        <v>3.7352710925058394</v>
      </c>
    </row>
    <row r="38" spans="1:38" ht="15.75">
      <c r="A38" s="14" t="s">
        <v>116</v>
      </c>
      <c r="B38" s="14"/>
      <c r="C38" s="14"/>
      <c r="D38" s="14"/>
      <c r="E38" s="14"/>
      <c r="F38" s="14"/>
    </row>
    <row r="39" spans="1:38" ht="15.75">
      <c r="A39" s="14" t="s">
        <v>120</v>
      </c>
      <c r="B39" s="14"/>
      <c r="C39" s="14"/>
      <c r="D39" s="14"/>
      <c r="E39" s="14"/>
      <c r="F39" s="14"/>
    </row>
    <row r="40" spans="1:38" ht="15.75">
      <c r="A40" s="14"/>
      <c r="B40" s="14"/>
      <c r="C40" s="14"/>
      <c r="D40" s="14"/>
      <c r="E40" s="14"/>
      <c r="F40" s="14"/>
    </row>
  </sheetData>
  <mergeCells count="1">
    <mergeCell ref="B4:B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AN39"/>
  <sheetViews>
    <sheetView workbookViewId="0"/>
  </sheetViews>
  <sheetFormatPr defaultRowHeight="15"/>
  <cols>
    <col min="1" max="1" width="7.42578125" customWidth="1"/>
    <col min="2" max="2" width="55.140625" customWidth="1"/>
    <col min="3" max="3" width="14.7109375" customWidth="1"/>
    <col min="5" max="5" width="11.42578125" customWidth="1"/>
    <col min="6" max="6" width="11" customWidth="1"/>
    <col min="7" max="7" width="11.28515625" customWidth="1"/>
  </cols>
  <sheetData>
    <row r="1" spans="1:38" ht="15.75">
      <c r="A1" s="46" t="s">
        <v>144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380.952</v>
      </c>
      <c r="D7" s="17">
        <v>0</v>
      </c>
      <c r="E7" s="17">
        <v>152.38079999999999</v>
      </c>
      <c r="F7" s="17">
        <v>152.38079999999999</v>
      </c>
      <c r="G7" s="17">
        <v>76.190399999999997</v>
      </c>
      <c r="H7" s="17">
        <v>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ht="15.75">
      <c r="A8" s="15" t="s">
        <v>36</v>
      </c>
      <c r="B8" s="14" t="s">
        <v>100</v>
      </c>
      <c r="C8" s="17">
        <v>304.94880000000001</v>
      </c>
      <c r="D8" s="17">
        <v>0</v>
      </c>
      <c r="E8" s="17">
        <v>121.97952000000001</v>
      </c>
      <c r="F8" s="17">
        <v>121.97952000000001</v>
      </c>
      <c r="G8" s="17">
        <v>60.989760000000004</v>
      </c>
      <c r="H8" s="17"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ht="15.75">
      <c r="A9" s="15" t="s">
        <v>37</v>
      </c>
      <c r="B9" s="14" t="s">
        <v>38</v>
      </c>
      <c r="C9" s="17">
        <v>268.12924236000003</v>
      </c>
      <c r="D9" s="17">
        <v>0</v>
      </c>
      <c r="E9" s="17">
        <v>107.251696944</v>
      </c>
      <c r="F9" s="17">
        <v>107.251696944</v>
      </c>
      <c r="G9" s="17">
        <v>53.625848472000001</v>
      </c>
      <c r="H9" s="17"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ht="15.75">
      <c r="A10" s="15" t="s">
        <v>39</v>
      </c>
      <c r="B10" s="14" t="s">
        <v>101</v>
      </c>
      <c r="C10" s="17">
        <v>16.374671428571428</v>
      </c>
      <c r="D10" s="17">
        <v>0</v>
      </c>
      <c r="E10" s="17">
        <v>4.2711531024531038</v>
      </c>
      <c r="F10" s="17">
        <v>4.2711531024531038</v>
      </c>
      <c r="G10" s="17">
        <v>5.7778197691197706</v>
      </c>
      <c r="H10" s="17">
        <v>0</v>
      </c>
      <c r="I10" s="17">
        <v>0.13696969696969699</v>
      </c>
      <c r="J10" s="17">
        <v>0</v>
      </c>
      <c r="K10" s="17">
        <v>0</v>
      </c>
      <c r="L10" s="17">
        <v>0.13696969696969699</v>
      </c>
      <c r="M10" s="17">
        <v>0</v>
      </c>
      <c r="N10" s="17">
        <v>0.13696969696969699</v>
      </c>
      <c r="O10" s="17">
        <v>0</v>
      </c>
      <c r="P10" s="17">
        <v>0</v>
      </c>
      <c r="Q10" s="17">
        <v>0.13696969696969699</v>
      </c>
      <c r="R10" s="17">
        <v>0.13696969696969699</v>
      </c>
      <c r="S10" s="17">
        <v>0</v>
      </c>
      <c r="T10" s="17">
        <v>0.13696969696969699</v>
      </c>
      <c r="U10" s="17">
        <v>0</v>
      </c>
      <c r="V10" s="17">
        <v>0.27393939393939398</v>
      </c>
      <c r="W10" s="17">
        <v>0</v>
      </c>
      <c r="X10" s="17">
        <v>0.13696969696969699</v>
      </c>
      <c r="Y10" s="17">
        <v>0</v>
      </c>
      <c r="Z10" s="17">
        <v>0.13696969696969699</v>
      </c>
      <c r="AA10" s="17">
        <v>0</v>
      </c>
      <c r="AB10" s="17">
        <v>0.13696969696969699</v>
      </c>
      <c r="AC10" s="17">
        <v>0</v>
      </c>
      <c r="AD10" s="17">
        <v>0</v>
      </c>
      <c r="AE10" s="17">
        <v>0.13696969696969699</v>
      </c>
      <c r="AF10" s="17">
        <v>0</v>
      </c>
      <c r="AG10" s="17">
        <v>0.13696969696969699</v>
      </c>
      <c r="AH10" s="17">
        <v>0</v>
      </c>
      <c r="AI10" s="17">
        <v>0</v>
      </c>
      <c r="AJ10" s="17">
        <v>0.13696969696969699</v>
      </c>
      <c r="AK10" s="17">
        <v>0.13696969696969699</v>
      </c>
      <c r="AL10" s="17">
        <v>0</v>
      </c>
    </row>
    <row r="11" spans="1:38" ht="15.75">
      <c r="A11" s="15" t="s">
        <v>40</v>
      </c>
      <c r="B11" s="14" t="s">
        <v>102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38" ht="15.75">
      <c r="A12" s="15" t="s">
        <v>41</v>
      </c>
      <c r="B12" s="14" t="s">
        <v>42</v>
      </c>
      <c r="C12" s="17">
        <v>95.465460820149445</v>
      </c>
      <c r="D12" s="17">
        <v>0</v>
      </c>
      <c r="E12" s="17">
        <v>31.821820273383146</v>
      </c>
      <c r="F12" s="17">
        <v>31.821820273383146</v>
      </c>
      <c r="G12" s="17">
        <v>31.821820273383146</v>
      </c>
      <c r="H12" s="17"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38" ht="15.75">
      <c r="A13" s="15" t="s">
        <v>43</v>
      </c>
      <c r="B13" s="14" t="s">
        <v>103</v>
      </c>
      <c r="C13" s="17">
        <v>45.540000000000006</v>
      </c>
      <c r="D13" s="17">
        <v>0</v>
      </c>
      <c r="E13" s="17">
        <v>15.180000000000003</v>
      </c>
      <c r="F13" s="17">
        <v>15.180000000000003</v>
      </c>
      <c r="G13" s="17">
        <v>15.180000000000003</v>
      </c>
      <c r="H13" s="17"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ht="15.75">
      <c r="A14" s="15" t="s">
        <v>44</v>
      </c>
      <c r="B14" s="14" t="s">
        <v>104</v>
      </c>
      <c r="C14" s="17">
        <v>7.1050000000000004</v>
      </c>
      <c r="D14" s="17">
        <v>0</v>
      </c>
      <c r="E14" s="17">
        <v>2.1315</v>
      </c>
      <c r="F14" s="17">
        <v>2.1315</v>
      </c>
      <c r="G14" s="17">
        <v>2.8420000000000005</v>
      </c>
      <c r="H14" s="17"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38" ht="15.75">
      <c r="A15" s="15" t="s">
        <v>45</v>
      </c>
      <c r="B15" s="14" t="s">
        <v>105</v>
      </c>
      <c r="C15" s="17">
        <v>1118.5151746087222</v>
      </c>
      <c r="D15" s="17">
        <v>0</v>
      </c>
      <c r="E15" s="17">
        <v>435.01649031983629</v>
      </c>
      <c r="F15" s="17">
        <v>435.01649031983629</v>
      </c>
      <c r="G15" s="17">
        <v>246.42764851450292</v>
      </c>
      <c r="H15" s="17">
        <v>0</v>
      </c>
      <c r="I15" s="17">
        <v>0.13696969696969699</v>
      </c>
      <c r="J15" s="17">
        <v>0</v>
      </c>
      <c r="K15" s="17">
        <v>0</v>
      </c>
      <c r="L15" s="17">
        <v>0.13696969696969699</v>
      </c>
      <c r="M15" s="17">
        <v>0</v>
      </c>
      <c r="N15" s="17">
        <v>0.13696969696969699</v>
      </c>
      <c r="O15" s="17">
        <v>0</v>
      </c>
      <c r="P15" s="17">
        <v>0</v>
      </c>
      <c r="Q15" s="17">
        <v>0.13696969696969699</v>
      </c>
      <c r="R15" s="17">
        <v>0.13696969696969699</v>
      </c>
      <c r="S15" s="17">
        <v>0</v>
      </c>
      <c r="T15" s="17">
        <v>0.13696969696969699</v>
      </c>
      <c r="U15" s="17">
        <v>0</v>
      </c>
      <c r="V15" s="17">
        <v>0.27393939393939398</v>
      </c>
      <c r="W15" s="17">
        <v>0</v>
      </c>
      <c r="X15" s="17">
        <v>0.13696969696969699</v>
      </c>
      <c r="Y15" s="17">
        <v>0</v>
      </c>
      <c r="Z15" s="17">
        <v>0.13696969696969699</v>
      </c>
      <c r="AA15" s="17">
        <v>0</v>
      </c>
      <c r="AB15" s="17">
        <v>0.13696969696969699</v>
      </c>
      <c r="AC15" s="17">
        <v>0</v>
      </c>
      <c r="AD15" s="17">
        <v>0</v>
      </c>
      <c r="AE15" s="17">
        <v>0.13696969696969699</v>
      </c>
      <c r="AF15" s="17">
        <v>0</v>
      </c>
      <c r="AG15" s="17">
        <v>0.13696969696969699</v>
      </c>
      <c r="AH15" s="17">
        <v>0</v>
      </c>
      <c r="AI15" s="17">
        <v>0</v>
      </c>
      <c r="AJ15" s="17">
        <v>0.13696969696969699</v>
      </c>
      <c r="AK15" s="17">
        <v>0.13696969696969699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40" ht="15.75">
      <c r="A17" s="15" t="s">
        <v>48</v>
      </c>
      <c r="B17" s="14" t="s">
        <v>106</v>
      </c>
      <c r="C17" s="17">
        <v>65.799999999999983</v>
      </c>
      <c r="D17" s="17"/>
      <c r="E17" s="17"/>
      <c r="F17" s="17"/>
      <c r="G17" s="17">
        <v>27.7</v>
      </c>
      <c r="H17" s="17">
        <v>0.87672858208621351</v>
      </c>
      <c r="I17" s="17">
        <v>0.90629215926493667</v>
      </c>
      <c r="J17" s="17">
        <v>0.93685263002448604</v>
      </c>
      <c r="K17" s="17">
        <v>0.96844360994545575</v>
      </c>
      <c r="L17" s="17">
        <v>1.001099848136906</v>
      </c>
      <c r="M17" s="17">
        <v>1.0348572654593666</v>
      </c>
      <c r="N17" s="17">
        <v>1.0697529940365833</v>
      </c>
      <c r="O17" s="17">
        <v>1.105825418099823</v>
      </c>
      <c r="P17" s="17">
        <v>1.1431142162092687</v>
      </c>
      <c r="Q17" s="17">
        <v>2.4031667886944721</v>
      </c>
      <c r="R17" s="17">
        <v>1.2626959822519064</v>
      </c>
      <c r="S17" s="17">
        <v>1.3052745075644268</v>
      </c>
      <c r="T17" s="17">
        <v>1.3492887948048236</v>
      </c>
      <c r="U17" s="17">
        <v>1.3947872583392111</v>
      </c>
      <c r="V17" s="17">
        <v>3.1418199450821205</v>
      </c>
      <c r="W17" s="17">
        <v>1.027900080759045</v>
      </c>
      <c r="X17" s="17">
        <v>1.0518045734292805</v>
      </c>
      <c r="Y17" s="17">
        <v>1.0762649808041893</v>
      </c>
      <c r="Z17" s="17">
        <v>1.1012942310459566</v>
      </c>
      <c r="AA17" s="17">
        <v>1.126905552969754</v>
      </c>
      <c r="AB17" s="17">
        <v>1.1531124830354891</v>
      </c>
      <c r="AC17" s="17">
        <v>1.1799288725023849</v>
      </c>
      <c r="AD17" s="17">
        <v>1.2073688947497716</v>
      </c>
      <c r="AE17" s="17">
        <v>1.2354470527683192</v>
      </c>
      <c r="AF17" s="17">
        <v>1.2641781868251876</v>
      </c>
      <c r="AG17" s="17">
        <v>0.40105301524202874</v>
      </c>
      <c r="AH17" s="17">
        <v>1.2205922521016939</v>
      </c>
      <c r="AI17" s="17">
        <v>1.247184640982939</v>
      </c>
      <c r="AJ17" s="17">
        <v>2.4887926626175605</v>
      </c>
      <c r="AK17" s="17">
        <v>1.4181725201664008</v>
      </c>
      <c r="AL17" s="17">
        <v>0</v>
      </c>
    </row>
    <row r="18" spans="1:40" ht="15.75">
      <c r="A18" s="15" t="s">
        <v>49</v>
      </c>
      <c r="B18" s="14" t="s">
        <v>107</v>
      </c>
      <c r="C18" s="17">
        <v>4.8</v>
      </c>
      <c r="D18" s="17">
        <v>0</v>
      </c>
      <c r="E18" s="17">
        <v>2.4</v>
      </c>
      <c r="F18" s="17">
        <v>2.4</v>
      </c>
      <c r="G18" s="17">
        <v>0</v>
      </c>
      <c r="H18" s="17">
        <v>0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40" ht="15.75">
      <c r="A19" s="15" t="s">
        <v>50</v>
      </c>
      <c r="B19" s="14" t="s">
        <v>108</v>
      </c>
      <c r="C19" s="17">
        <v>70.599999999999994</v>
      </c>
      <c r="D19" s="17">
        <v>0</v>
      </c>
      <c r="E19" s="17">
        <v>2.4</v>
      </c>
      <c r="F19" s="17">
        <v>2.4</v>
      </c>
      <c r="G19" s="17">
        <v>27.7</v>
      </c>
      <c r="H19" s="17">
        <v>0.87672858208621351</v>
      </c>
      <c r="I19" s="17">
        <v>0.90629215926493667</v>
      </c>
      <c r="J19" s="17">
        <v>0.93685263002448604</v>
      </c>
      <c r="K19" s="17">
        <v>0.96844360994545575</v>
      </c>
      <c r="L19" s="17">
        <v>1.001099848136906</v>
      </c>
      <c r="M19" s="17">
        <v>1.0348572654593666</v>
      </c>
      <c r="N19" s="17">
        <v>1.0697529940365833</v>
      </c>
      <c r="O19" s="17">
        <v>1.105825418099823</v>
      </c>
      <c r="P19" s="17">
        <v>1.1431142162092687</v>
      </c>
      <c r="Q19" s="17">
        <v>2.4031667886944721</v>
      </c>
      <c r="R19" s="17">
        <v>1.2626959822519064</v>
      </c>
      <c r="S19" s="17">
        <v>1.3052745075644268</v>
      </c>
      <c r="T19" s="17">
        <v>1.3492887948048236</v>
      </c>
      <c r="U19" s="17">
        <v>1.3947872583392111</v>
      </c>
      <c r="V19" s="17">
        <v>3.1418199450821205</v>
      </c>
      <c r="W19" s="17">
        <v>1.027900080759045</v>
      </c>
      <c r="X19" s="17">
        <v>1.0518045734292805</v>
      </c>
      <c r="Y19" s="17">
        <v>1.0762649808041893</v>
      </c>
      <c r="Z19" s="17">
        <v>1.1012942310459566</v>
      </c>
      <c r="AA19" s="17">
        <v>1.126905552969754</v>
      </c>
      <c r="AB19" s="17">
        <v>1.1531124830354891</v>
      </c>
      <c r="AC19" s="17">
        <v>1.1799288725023849</v>
      </c>
      <c r="AD19" s="17">
        <v>1.2073688947497716</v>
      </c>
      <c r="AE19" s="17">
        <v>1.2354470527683192</v>
      </c>
      <c r="AF19" s="17">
        <v>1.2641781868251876</v>
      </c>
      <c r="AG19" s="17">
        <v>0.40105301524202874</v>
      </c>
      <c r="AH19" s="17">
        <v>1.2205922521016939</v>
      </c>
      <c r="AI19" s="17">
        <v>1.247184640982939</v>
      </c>
      <c r="AJ19" s="17">
        <v>2.4887926626175605</v>
      </c>
      <c r="AK19" s="17">
        <v>1.4181725201664008</v>
      </c>
      <c r="AL19" s="17">
        <v>0</v>
      </c>
    </row>
    <row r="20" spans="1:40" ht="15.75">
      <c r="A20" s="13" t="s">
        <v>51</v>
      </c>
      <c r="B20" s="2" t="s">
        <v>52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spans="1:40" ht="15.75">
      <c r="A21" s="15" t="s">
        <v>53</v>
      </c>
      <c r="B21" s="14" t="s">
        <v>109</v>
      </c>
      <c r="C21" s="17">
        <v>67.320000000000007</v>
      </c>
      <c r="D21" s="17"/>
      <c r="E21" s="17"/>
      <c r="F21" s="17"/>
      <c r="G21" s="17">
        <v>29.28</v>
      </c>
      <c r="H21" s="17">
        <v>1.0598924971779218</v>
      </c>
      <c r="I21" s="17">
        <v>1.0982590308382294</v>
      </c>
      <c r="J21" s="17">
        <v>1.1380143760138957</v>
      </c>
      <c r="K21" s="17">
        <v>1.1792088056183276</v>
      </c>
      <c r="L21" s="17">
        <v>1.2218944123697268</v>
      </c>
      <c r="M21" s="17">
        <v>1.2661251746652944</v>
      </c>
      <c r="N21" s="17">
        <v>1.3119570248400168</v>
      </c>
      <c r="O21" s="17">
        <v>1.3594479198962972</v>
      </c>
      <c r="P21" s="17">
        <v>1.4086579147939073</v>
      </c>
      <c r="Q21" s="17">
        <v>2.9721356105388148</v>
      </c>
      <c r="R21" s="17">
        <v>1.567236131637685</v>
      </c>
      <c r="S21" s="17">
        <v>1.6239677510785624</v>
      </c>
      <c r="T21" s="17">
        <v>1.6827529708540805</v>
      </c>
      <c r="U21" s="17">
        <v>1.7436661282452133</v>
      </c>
      <c r="V21" s="17">
        <v>1.8067842514320271</v>
      </c>
      <c r="W21" s="17">
        <v>0.9169708963102744</v>
      </c>
      <c r="X21" s="17">
        <v>0.93322835231724421</v>
      </c>
      <c r="Y21" s="17">
        <v>0.94977404525394826</v>
      </c>
      <c r="Z21" s="17">
        <v>0.96661308542349167</v>
      </c>
      <c r="AA21" s="17">
        <v>0.98375067373218827</v>
      </c>
      <c r="AB21" s="17">
        <v>1.0011921032959572</v>
      </c>
      <c r="AC21" s="17">
        <v>1.0189427610751274</v>
      </c>
      <c r="AD21" s="17">
        <v>1.0370081295382192</v>
      </c>
      <c r="AE21" s="17">
        <v>1.0553937883553794</v>
      </c>
      <c r="AF21" s="17">
        <v>1.0741054161216153</v>
      </c>
      <c r="AG21" s="17">
        <v>0.33954757232579141</v>
      </c>
      <c r="AH21" s="17">
        <v>1.0299033806026501</v>
      </c>
      <c r="AI21" s="17">
        <v>1.0470124192491812</v>
      </c>
      <c r="AJ21" s="17">
        <v>2.0737983880215185</v>
      </c>
      <c r="AK21" s="17">
        <v>1.1727589883774134</v>
      </c>
      <c r="AL21" s="17">
        <v>0</v>
      </c>
    </row>
    <row r="22" spans="1:40" ht="15.75">
      <c r="A22" s="15" t="s">
        <v>54</v>
      </c>
      <c r="B22" s="14" t="s">
        <v>107</v>
      </c>
      <c r="C22" s="17">
        <v>12.299999999999999</v>
      </c>
      <c r="D22" s="17">
        <v>0</v>
      </c>
      <c r="E22" s="17">
        <v>6.1499999999999995</v>
      </c>
      <c r="F22" s="17">
        <v>6.1499999999999995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40" ht="15.75">
      <c r="A23" s="15" t="s">
        <v>55</v>
      </c>
      <c r="B23" s="14" t="s">
        <v>110</v>
      </c>
      <c r="C23" s="17">
        <v>79.61999999999999</v>
      </c>
      <c r="D23" s="17">
        <v>0</v>
      </c>
      <c r="E23" s="17">
        <v>6.1499999999999995</v>
      </c>
      <c r="F23" s="17">
        <v>6.1499999999999995</v>
      </c>
      <c r="G23" s="17">
        <v>29.28</v>
      </c>
      <c r="H23" s="17">
        <v>1.0598924971779218</v>
      </c>
      <c r="I23" s="17">
        <v>1.0982590308382294</v>
      </c>
      <c r="J23" s="17">
        <v>1.1380143760138957</v>
      </c>
      <c r="K23" s="17">
        <v>1.1792088056183276</v>
      </c>
      <c r="L23" s="17">
        <v>1.2218944123697268</v>
      </c>
      <c r="M23" s="17">
        <v>1.2661251746652944</v>
      </c>
      <c r="N23" s="17">
        <v>1.3119570248400168</v>
      </c>
      <c r="O23" s="17">
        <v>1.3594479198962972</v>
      </c>
      <c r="P23" s="17">
        <v>1.4086579147939073</v>
      </c>
      <c r="Q23" s="17">
        <v>2.9721356105388148</v>
      </c>
      <c r="R23" s="17">
        <v>1.567236131637685</v>
      </c>
      <c r="S23" s="17">
        <v>1.6239677510785624</v>
      </c>
      <c r="T23" s="17">
        <v>1.6827529708540805</v>
      </c>
      <c r="U23" s="17">
        <v>1.7436661282452133</v>
      </c>
      <c r="V23" s="17">
        <v>1.8067842514320271</v>
      </c>
      <c r="W23" s="17">
        <v>0.9169708963102744</v>
      </c>
      <c r="X23" s="17">
        <v>0.93322835231724421</v>
      </c>
      <c r="Y23" s="17">
        <v>0.94977404525394826</v>
      </c>
      <c r="Z23" s="17">
        <v>0.96661308542349167</v>
      </c>
      <c r="AA23" s="17">
        <v>0.98375067373218827</v>
      </c>
      <c r="AB23" s="17">
        <v>1.0011921032959572</v>
      </c>
      <c r="AC23" s="17">
        <v>1.0189427610751274</v>
      </c>
      <c r="AD23" s="17">
        <v>1.0370081295382192</v>
      </c>
      <c r="AE23" s="17">
        <v>1.0553937883553794</v>
      </c>
      <c r="AF23" s="17">
        <v>1.0741054161216153</v>
      </c>
      <c r="AG23" s="17">
        <v>0.33954757232579141</v>
      </c>
      <c r="AH23" s="17">
        <v>1.0299033806026501</v>
      </c>
      <c r="AI23" s="17">
        <v>1.0470124192491812</v>
      </c>
      <c r="AJ23" s="17">
        <v>2.0737983880215185</v>
      </c>
      <c r="AK23" s="17">
        <v>1.1727589883774134</v>
      </c>
      <c r="AL23" s="17">
        <v>0</v>
      </c>
    </row>
    <row r="24" spans="1:40" ht="15.75">
      <c r="A24" s="13" t="s">
        <v>56</v>
      </c>
      <c r="B24" s="2" t="s">
        <v>57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40" ht="15.75">
      <c r="A25" s="15" t="s">
        <v>58</v>
      </c>
      <c r="B25" s="14" t="s">
        <v>111</v>
      </c>
      <c r="C25" s="17">
        <v>21.77</v>
      </c>
      <c r="D25" s="17">
        <v>0</v>
      </c>
      <c r="E25" s="17">
        <v>10.885</v>
      </c>
      <c r="F25" s="17">
        <v>5.4424999999999999</v>
      </c>
      <c r="G25" s="17">
        <v>5.4424999999999999</v>
      </c>
      <c r="H25" s="17">
        <v>0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40" ht="15.75">
      <c r="A26" s="15" t="s">
        <v>118</v>
      </c>
      <c r="B26" s="14" t="s">
        <v>112</v>
      </c>
      <c r="C26" s="17">
        <v>21.77</v>
      </c>
      <c r="D26" s="17">
        <v>0</v>
      </c>
      <c r="E26" s="17">
        <v>10.885</v>
      </c>
      <c r="F26" s="17">
        <v>5.4424999999999999</v>
      </c>
      <c r="G26" s="17">
        <v>5.4424999999999999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40" ht="32.25" customHeight="1">
      <c r="A27" s="13" t="s">
        <v>59</v>
      </c>
      <c r="B27" s="20" t="s">
        <v>60</v>
      </c>
      <c r="C27" s="21">
        <v>47.701502118000008</v>
      </c>
      <c r="D27" s="21">
        <v>0</v>
      </c>
      <c r="E27" s="21">
        <v>19.080600847200003</v>
      </c>
      <c r="F27" s="21">
        <v>19.080600847200003</v>
      </c>
      <c r="G27" s="21">
        <v>9.5403004236000015</v>
      </c>
      <c r="H27" s="21">
        <v>0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40" ht="33.75" customHeight="1">
      <c r="A28" s="13" t="s">
        <v>61</v>
      </c>
      <c r="B28" s="22" t="s">
        <v>119</v>
      </c>
      <c r="C28" s="21">
        <v>1338.2066767267208</v>
      </c>
      <c r="D28" s="21">
        <v>0</v>
      </c>
      <c r="E28" s="21">
        <v>473.5320911670363</v>
      </c>
      <c r="F28" s="21">
        <v>468.0895911670363</v>
      </c>
      <c r="G28" s="21">
        <v>318.39044893810291</v>
      </c>
      <c r="H28" s="21">
        <v>1.9366210792641354</v>
      </c>
      <c r="I28" s="21">
        <v>2.1415208870728635</v>
      </c>
      <c r="J28" s="21">
        <v>2.0748670060383816</v>
      </c>
      <c r="K28" s="21">
        <v>2.1476524155637833</v>
      </c>
      <c r="L28" s="21">
        <v>2.3599639574763303</v>
      </c>
      <c r="M28" s="21">
        <v>2.300982440124661</v>
      </c>
      <c r="N28" s="21">
        <v>2.518679715846297</v>
      </c>
      <c r="O28" s="21">
        <v>2.4652733379961203</v>
      </c>
      <c r="P28" s="21">
        <v>2.551772131003176</v>
      </c>
      <c r="Q28" s="21">
        <v>5.5122720962029836</v>
      </c>
      <c r="R28" s="21">
        <v>2.9669018108592886</v>
      </c>
      <c r="S28" s="21">
        <v>2.9292422586429891</v>
      </c>
      <c r="T28" s="21">
        <v>3.169011462628601</v>
      </c>
      <c r="U28" s="21">
        <v>3.1384533865844242</v>
      </c>
      <c r="V28" s="21">
        <v>5.222543590453542</v>
      </c>
      <c r="W28" s="21">
        <v>1.9448709770693196</v>
      </c>
      <c r="X28" s="21">
        <v>2.1220026227162219</v>
      </c>
      <c r="Y28" s="21">
        <v>2.0260390260581378</v>
      </c>
      <c r="Z28" s="21">
        <v>2.2048770134391455</v>
      </c>
      <c r="AA28" s="21">
        <v>2.1106562267019422</v>
      </c>
      <c r="AB28" s="21">
        <v>2.2912742833011435</v>
      </c>
      <c r="AC28" s="21">
        <v>2.1988716335775123</v>
      </c>
      <c r="AD28" s="21">
        <v>2.2443770242879908</v>
      </c>
      <c r="AE28" s="21">
        <v>2.4278105380933961</v>
      </c>
      <c r="AF28" s="21">
        <v>2.3382836029468028</v>
      </c>
      <c r="AG28" s="21">
        <v>0.87757028453751706</v>
      </c>
      <c r="AH28" s="21">
        <v>2.2504956327043439</v>
      </c>
      <c r="AI28" s="21">
        <v>2.2941970602321202</v>
      </c>
      <c r="AJ28" s="21">
        <v>4.6995607476087757</v>
      </c>
      <c r="AK28" s="21">
        <v>2.7279012055135117</v>
      </c>
      <c r="AL28" s="21">
        <v>0</v>
      </c>
    </row>
    <row r="29" spans="1:40" ht="15.75">
      <c r="A29" s="13" t="s">
        <v>62</v>
      </c>
      <c r="B29" s="2" t="s">
        <v>63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40" ht="15.75">
      <c r="A30" s="15" t="s">
        <v>64</v>
      </c>
      <c r="B30" s="14" t="s">
        <v>113</v>
      </c>
      <c r="C30" s="17">
        <v>14.463291616051277</v>
      </c>
      <c r="D30" s="17"/>
      <c r="E30" s="17"/>
      <c r="F30" s="17"/>
      <c r="G30" s="17"/>
      <c r="H30" s="17">
        <v>2.8797624965391306E-2</v>
      </c>
      <c r="I30" s="17">
        <v>3.4438543045824131E-2</v>
      </c>
      <c r="J30" s="17">
        <v>4.1190395099897414E-2</v>
      </c>
      <c r="K30" s="17">
        <v>4.9273226756578019E-2</v>
      </c>
      <c r="L30" s="17">
        <v>5.8950931918781743E-2</v>
      </c>
      <c r="M30" s="17">
        <v>7.0540045432860535E-2</v>
      </c>
      <c r="N30" s="17">
        <v>8.4420310398539589E-2</v>
      </c>
      <c r="O30" s="17">
        <v>0.10104738068968001</v>
      </c>
      <c r="P30" s="17">
        <v>0.12096809301286951</v>
      </c>
      <c r="Q30" s="17">
        <v>0.14483883177738383</v>
      </c>
      <c r="R30" s="17">
        <v>0.20774067758789685</v>
      </c>
      <c r="S30" s="17">
        <v>0.2488544191163275</v>
      </c>
      <c r="T30" s="17">
        <v>0.29815390252537249</v>
      </c>
      <c r="U30" s="17">
        <v>0.35727915417991574</v>
      </c>
      <c r="V30" s="17">
        <v>0.42820092127297332</v>
      </c>
      <c r="W30" s="17">
        <v>0.51328780890226511</v>
      </c>
      <c r="X30" s="17">
        <v>0.53958505555136971</v>
      </c>
      <c r="Y30" s="17">
        <v>0.56725931905913729</v>
      </c>
      <c r="Z30" s="17">
        <v>0.59638451463195952</v>
      </c>
      <c r="AA30" s="17">
        <v>0.62703863285910599</v>
      </c>
      <c r="AB30" s="17">
        <v>0.659303970674325</v>
      </c>
      <c r="AC30" s="17">
        <v>0.69326737576074504</v>
      </c>
      <c r="AD30" s="17">
        <v>0.72902050520104267</v>
      </c>
      <c r="AE30" s="17">
        <v>0.76666009922373157</v>
      </c>
      <c r="AF30" s="17">
        <v>0.80628827094834254</v>
      </c>
      <c r="AG30" s="17">
        <v>0.84801281308741427</v>
      </c>
      <c r="AH30" s="17">
        <v>0.86149947214224576</v>
      </c>
      <c r="AI30" s="17">
        <v>0.90329047355749426</v>
      </c>
      <c r="AJ30" s="17">
        <v>0.94715684862065908</v>
      </c>
      <c r="AK30" s="17">
        <v>1.0382480502960201</v>
      </c>
      <c r="AL30" s="17">
        <v>1.0922939477551263</v>
      </c>
      <c r="AM30" s="1"/>
      <c r="AN30" s="1"/>
    </row>
    <row r="31" spans="1:40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40" ht="15.75">
      <c r="A32" s="15" t="s">
        <v>67</v>
      </c>
      <c r="B32" s="14" t="s">
        <v>68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spans="1:38" ht="15.75">
      <c r="A34" s="15" t="s">
        <v>71</v>
      </c>
      <c r="B34" s="14" t="s">
        <v>114</v>
      </c>
      <c r="C34" s="17">
        <v>14.463291616051277</v>
      </c>
      <c r="D34" s="17">
        <v>0</v>
      </c>
      <c r="E34" s="17">
        <v>0</v>
      </c>
      <c r="F34" s="17">
        <v>0</v>
      </c>
      <c r="G34" s="17">
        <v>0</v>
      </c>
      <c r="H34" s="17">
        <v>2.8797624965391306E-2</v>
      </c>
      <c r="I34" s="17">
        <v>3.4438543045824131E-2</v>
      </c>
      <c r="J34" s="17">
        <v>4.1190395099897414E-2</v>
      </c>
      <c r="K34" s="17">
        <v>4.9273226756578019E-2</v>
      </c>
      <c r="L34" s="17">
        <v>5.8950931918781743E-2</v>
      </c>
      <c r="M34" s="17">
        <v>7.0540045432860535E-2</v>
      </c>
      <c r="N34" s="17">
        <v>8.4420310398539589E-2</v>
      </c>
      <c r="O34" s="17">
        <v>0.10104738068968001</v>
      </c>
      <c r="P34" s="17">
        <v>0.12096809301286951</v>
      </c>
      <c r="Q34" s="17">
        <v>0.14483883177738383</v>
      </c>
      <c r="R34" s="17">
        <v>0.20774067758789685</v>
      </c>
      <c r="S34" s="17">
        <v>0.2488544191163275</v>
      </c>
      <c r="T34" s="17">
        <v>0.29815390252537249</v>
      </c>
      <c r="U34" s="17">
        <v>0.35727915417991574</v>
      </c>
      <c r="V34" s="17">
        <v>0.42820092127297332</v>
      </c>
      <c r="W34" s="17">
        <v>0.51328780890226511</v>
      </c>
      <c r="X34" s="17">
        <v>0.53958505555136971</v>
      </c>
      <c r="Y34" s="17">
        <v>0.56725931905913729</v>
      </c>
      <c r="Z34" s="17">
        <v>0.59638451463195952</v>
      </c>
      <c r="AA34" s="17">
        <v>0.62703863285910599</v>
      </c>
      <c r="AB34" s="17">
        <v>0.659303970674325</v>
      </c>
      <c r="AC34" s="17">
        <v>0.69326737576074504</v>
      </c>
      <c r="AD34" s="17">
        <v>0.72902050520104267</v>
      </c>
      <c r="AE34" s="17">
        <v>0.76666009922373157</v>
      </c>
      <c r="AF34" s="17">
        <v>0.80628827094834254</v>
      </c>
      <c r="AG34" s="17">
        <v>0.84801281308741427</v>
      </c>
      <c r="AH34" s="17">
        <v>0.86149947214224576</v>
      </c>
      <c r="AI34" s="17">
        <v>0.90329047355749426</v>
      </c>
      <c r="AJ34" s="17">
        <v>0.94715684862065908</v>
      </c>
      <c r="AK34" s="17">
        <v>1.0382480502960201</v>
      </c>
      <c r="AL34" s="17">
        <v>1.0922939477551263</v>
      </c>
    </row>
    <row r="35" spans="1:38" ht="15.75">
      <c r="A35" s="13" t="s">
        <v>72</v>
      </c>
      <c r="B35" s="2" t="s">
        <v>73</v>
      </c>
      <c r="C35" s="21">
        <v>1352.6699683427719</v>
      </c>
      <c r="D35" s="21">
        <v>0</v>
      </c>
      <c r="E35" s="21">
        <v>473.5320911670363</v>
      </c>
      <c r="F35" s="21">
        <v>468.0895911670363</v>
      </c>
      <c r="G35" s="21">
        <v>318.39044893810291</v>
      </c>
      <c r="H35" s="21">
        <v>1.9654187042295268</v>
      </c>
      <c r="I35" s="21">
        <v>2.1759594301186875</v>
      </c>
      <c r="J35" s="21">
        <v>2.1160574011382791</v>
      </c>
      <c r="K35" s="21">
        <v>2.1969256423203611</v>
      </c>
      <c r="L35" s="21">
        <v>2.4189148893951118</v>
      </c>
      <c r="M35" s="21">
        <v>2.3715224855575214</v>
      </c>
      <c r="N35" s="21">
        <v>2.6031000262448365</v>
      </c>
      <c r="O35" s="21">
        <v>2.5663207186858004</v>
      </c>
      <c r="P35" s="21">
        <v>2.6727402240160454</v>
      </c>
      <c r="Q35" s="21">
        <v>5.6571109279803675</v>
      </c>
      <c r="R35" s="21">
        <v>3.1746424884471853</v>
      </c>
      <c r="S35" s="21">
        <v>3.1780966777593167</v>
      </c>
      <c r="T35" s="21">
        <v>3.4671653651539733</v>
      </c>
      <c r="U35" s="21">
        <v>3.4957325407643398</v>
      </c>
      <c r="V35" s="21">
        <v>5.6507445117265149</v>
      </c>
      <c r="W35" s="21">
        <v>2.4581587859715848</v>
      </c>
      <c r="X35" s="21">
        <v>2.6615876782675914</v>
      </c>
      <c r="Y35" s="21">
        <v>2.5932983451172751</v>
      </c>
      <c r="Z35" s="21">
        <v>2.8012615280711053</v>
      </c>
      <c r="AA35" s="21">
        <v>2.7376948595610484</v>
      </c>
      <c r="AB35" s="21">
        <v>2.9505782539754684</v>
      </c>
      <c r="AC35" s="21">
        <v>2.8921390093382575</v>
      </c>
      <c r="AD35" s="21">
        <v>2.9733975294890334</v>
      </c>
      <c r="AE35" s="21">
        <v>3.1944706373171279</v>
      </c>
      <c r="AF35" s="21">
        <v>3.1445718738951456</v>
      </c>
      <c r="AG35" s="21">
        <v>1.7255830976249313</v>
      </c>
      <c r="AH35" s="21">
        <v>3.1119951048465895</v>
      </c>
      <c r="AI35" s="21">
        <v>3.1974875337896145</v>
      </c>
      <c r="AJ35" s="21">
        <v>5.6467175962294345</v>
      </c>
      <c r="AK35" s="21">
        <v>3.7661492558095317</v>
      </c>
      <c r="AL35" s="21">
        <v>1.0922939477551263</v>
      </c>
    </row>
    <row r="36" spans="1:38" ht="15.75">
      <c r="A36" s="13" t="s">
        <v>74</v>
      </c>
      <c r="B36" s="2" t="s">
        <v>115</v>
      </c>
      <c r="C36" s="40">
        <v>68.59008</v>
      </c>
      <c r="D36" s="40">
        <v>0</v>
      </c>
      <c r="E36" s="40">
        <v>27.436032000000001</v>
      </c>
      <c r="F36" s="40">
        <v>27.436032000000001</v>
      </c>
      <c r="G36" s="40">
        <v>13.718016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1421.2600483427718</v>
      </c>
      <c r="D37" s="25">
        <v>0</v>
      </c>
      <c r="E37" s="25">
        <v>500.96812316703631</v>
      </c>
      <c r="F37" s="25">
        <v>495.52562316703631</v>
      </c>
      <c r="G37" s="25">
        <v>332.10846493810288</v>
      </c>
      <c r="H37" s="25">
        <v>1.9654187042295268</v>
      </c>
      <c r="I37" s="25">
        <v>2.1759594301186875</v>
      </c>
      <c r="J37" s="25">
        <v>2.1160574011382791</v>
      </c>
      <c r="K37" s="25">
        <v>2.1969256423203611</v>
      </c>
      <c r="L37" s="25">
        <v>2.4189148893951118</v>
      </c>
      <c r="M37" s="25">
        <v>2.3715224855575214</v>
      </c>
      <c r="N37" s="25">
        <v>2.6031000262448365</v>
      </c>
      <c r="O37" s="25">
        <v>2.5663207186858004</v>
      </c>
      <c r="P37" s="25">
        <v>2.6727402240160454</v>
      </c>
      <c r="Q37" s="25">
        <v>5.6571109279803675</v>
      </c>
      <c r="R37" s="25">
        <v>3.1746424884471853</v>
      </c>
      <c r="S37" s="25">
        <v>3.1780966777593167</v>
      </c>
      <c r="T37" s="25">
        <v>3.4671653651539733</v>
      </c>
      <c r="U37" s="25">
        <v>3.4957325407643398</v>
      </c>
      <c r="V37" s="25">
        <v>5.6507445117265149</v>
      </c>
      <c r="W37" s="25">
        <v>2.4581587859715848</v>
      </c>
      <c r="X37" s="25">
        <v>2.6615876782675914</v>
      </c>
      <c r="Y37" s="25">
        <v>2.5932983451172751</v>
      </c>
      <c r="Z37" s="25">
        <v>2.8012615280711053</v>
      </c>
      <c r="AA37" s="25">
        <v>2.7376948595610484</v>
      </c>
      <c r="AB37" s="25">
        <v>2.9505782539754684</v>
      </c>
      <c r="AC37" s="25">
        <v>2.8921390093382575</v>
      </c>
      <c r="AD37" s="25">
        <v>2.9733975294890334</v>
      </c>
      <c r="AE37" s="25">
        <v>3.1944706373171279</v>
      </c>
      <c r="AF37" s="25">
        <v>3.1445718738951456</v>
      </c>
      <c r="AG37" s="25">
        <v>1.7255830976249313</v>
      </c>
      <c r="AH37" s="25">
        <v>3.1119951048465895</v>
      </c>
      <c r="AI37" s="25">
        <v>3.1974875337896145</v>
      </c>
      <c r="AJ37" s="25">
        <v>5.6467175962294345</v>
      </c>
      <c r="AK37" s="25">
        <v>3.7661492558095317</v>
      </c>
      <c r="AL37" s="25">
        <v>1.0922939477551263</v>
      </c>
    </row>
    <row r="38" spans="1:38" ht="15.75">
      <c r="A38" s="14" t="s">
        <v>116</v>
      </c>
      <c r="B38" s="14"/>
      <c r="C38" s="14"/>
      <c r="D38" s="14"/>
      <c r="E38" s="14"/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14"/>
      <c r="D39" s="14"/>
      <c r="E39" s="14"/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workbookViewId="0"/>
  </sheetViews>
  <sheetFormatPr defaultRowHeight="15"/>
  <cols>
    <col min="1" max="1" width="7.28515625" customWidth="1"/>
    <col min="2" max="2" width="54.85546875" customWidth="1"/>
    <col min="3" max="3" width="15" customWidth="1"/>
    <col min="5" max="5" width="11" customWidth="1"/>
    <col min="6" max="6" width="11.28515625" customWidth="1"/>
    <col min="7" max="7" width="11.42578125" customWidth="1"/>
  </cols>
  <sheetData>
    <row r="1" spans="1:38" ht="15.75">
      <c r="A1" s="46" t="s">
        <v>145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513.29520000000002</v>
      </c>
      <c r="D7" s="17">
        <v>0</v>
      </c>
      <c r="E7" s="17">
        <v>205.31808000000001</v>
      </c>
      <c r="F7" s="17">
        <v>205.31808000000001</v>
      </c>
      <c r="G7" s="17">
        <v>102.65904</v>
      </c>
      <c r="H7" s="17">
        <v>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ht="15.75">
      <c r="A8" s="15" t="s">
        <v>36</v>
      </c>
      <c r="B8" s="14" t="s">
        <v>100</v>
      </c>
      <c r="C8" s="17">
        <v>110.5728</v>
      </c>
      <c r="D8" s="17">
        <v>0</v>
      </c>
      <c r="E8" s="17">
        <v>44.229120000000002</v>
      </c>
      <c r="F8" s="17">
        <v>44.229120000000002</v>
      </c>
      <c r="G8" s="17">
        <v>22.114560000000001</v>
      </c>
      <c r="H8" s="17"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ht="15.75">
      <c r="A9" s="15" t="s">
        <v>37</v>
      </c>
      <c r="B9" s="14" t="s">
        <v>38</v>
      </c>
      <c r="C9" s="17">
        <v>295.98285086999999</v>
      </c>
      <c r="D9" s="17">
        <v>0</v>
      </c>
      <c r="E9" s="17">
        <v>118.393140348</v>
      </c>
      <c r="F9" s="17">
        <v>118.393140348</v>
      </c>
      <c r="G9" s="17">
        <v>59.196570174000001</v>
      </c>
      <c r="H9" s="17"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ht="15.75">
      <c r="A10" s="15" t="s">
        <v>39</v>
      </c>
      <c r="B10" s="14" t="s">
        <v>101</v>
      </c>
      <c r="C10" s="17">
        <v>4.1719480519480534</v>
      </c>
      <c r="D10" s="17">
        <v>0</v>
      </c>
      <c r="E10" s="17">
        <v>0.79711399711399733</v>
      </c>
      <c r="F10" s="17">
        <v>0.79711399711399733</v>
      </c>
      <c r="G10" s="17">
        <v>1.7559018759018761</v>
      </c>
      <c r="H10" s="17">
        <v>0</v>
      </c>
      <c r="I10" s="17">
        <v>0</v>
      </c>
      <c r="J10" s="17">
        <v>0</v>
      </c>
      <c r="K10" s="17">
        <v>0.13696969696969699</v>
      </c>
      <c r="L10" s="17">
        <v>0</v>
      </c>
      <c r="M10" s="17">
        <v>0</v>
      </c>
      <c r="N10" s="17">
        <v>0</v>
      </c>
      <c r="O10" s="17">
        <v>0</v>
      </c>
      <c r="P10" s="17">
        <v>0.13696969696969699</v>
      </c>
      <c r="Q10" s="17">
        <v>0</v>
      </c>
      <c r="R10" s="17">
        <v>0</v>
      </c>
      <c r="S10" s="17">
        <v>0</v>
      </c>
      <c r="T10" s="17">
        <v>0.13696969696969699</v>
      </c>
      <c r="U10" s="17">
        <v>0</v>
      </c>
      <c r="V10" s="17">
        <v>0</v>
      </c>
      <c r="W10" s="17">
        <v>0</v>
      </c>
      <c r="X10" s="17">
        <v>0</v>
      </c>
      <c r="Y10" s="17">
        <v>0.13696969696969699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0.13696969696969699</v>
      </c>
      <c r="AF10" s="17">
        <v>0</v>
      </c>
      <c r="AG10" s="17">
        <v>0</v>
      </c>
      <c r="AH10" s="17">
        <v>0</v>
      </c>
      <c r="AI10" s="17">
        <v>0</v>
      </c>
      <c r="AJ10" s="17">
        <v>0.13696969696969699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38" ht="15.75">
      <c r="A12" s="15" t="s">
        <v>41</v>
      </c>
      <c r="B12" s="14" t="s">
        <v>42</v>
      </c>
      <c r="C12" s="17">
        <v>26.861147530597876</v>
      </c>
      <c r="D12" s="17">
        <v>0</v>
      </c>
      <c r="E12" s="17">
        <v>8.9537158435326258</v>
      </c>
      <c r="F12" s="17">
        <v>8.9537158435326258</v>
      </c>
      <c r="G12" s="17">
        <v>8.9537158435326258</v>
      </c>
      <c r="H12" s="17"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38" ht="15.75">
      <c r="A15" s="15" t="s">
        <v>45</v>
      </c>
      <c r="B15" s="14" t="s">
        <v>105</v>
      </c>
      <c r="C15" s="17">
        <v>950.88394645254596</v>
      </c>
      <c r="D15" s="17">
        <v>0</v>
      </c>
      <c r="E15" s="17">
        <v>377.69117018864665</v>
      </c>
      <c r="F15" s="17">
        <v>377.69117018864665</v>
      </c>
      <c r="G15" s="17">
        <v>194.67978789343451</v>
      </c>
      <c r="H15" s="17">
        <v>0</v>
      </c>
      <c r="I15" s="17">
        <v>0</v>
      </c>
      <c r="J15" s="17">
        <v>0</v>
      </c>
      <c r="K15" s="17">
        <v>0.13696969696969699</v>
      </c>
      <c r="L15" s="17">
        <v>0</v>
      </c>
      <c r="M15" s="17">
        <v>0</v>
      </c>
      <c r="N15" s="17">
        <v>0</v>
      </c>
      <c r="O15" s="17">
        <v>0</v>
      </c>
      <c r="P15" s="17">
        <v>0.13696969696969699</v>
      </c>
      <c r="Q15" s="17">
        <v>0</v>
      </c>
      <c r="R15" s="17">
        <v>0</v>
      </c>
      <c r="S15" s="17">
        <v>0</v>
      </c>
      <c r="T15" s="17">
        <v>0.13696969696969699</v>
      </c>
      <c r="U15" s="17">
        <v>0</v>
      </c>
      <c r="V15" s="17">
        <v>0</v>
      </c>
      <c r="W15" s="17">
        <v>0</v>
      </c>
      <c r="X15" s="17">
        <v>0</v>
      </c>
      <c r="Y15" s="17">
        <v>0.13696969696969699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0.13696969696969699</v>
      </c>
      <c r="AF15" s="17">
        <v>0</v>
      </c>
      <c r="AG15" s="17">
        <v>0</v>
      </c>
      <c r="AH15" s="17">
        <v>0</v>
      </c>
      <c r="AI15" s="17">
        <v>0</v>
      </c>
      <c r="AJ15" s="17">
        <v>0.13696969696969699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38" ht="15.75">
      <c r="A17" s="15" t="s">
        <v>48</v>
      </c>
      <c r="B17" s="14" t="s">
        <v>106</v>
      </c>
      <c r="C17" s="17">
        <v>32.900000000000006</v>
      </c>
      <c r="D17" s="17"/>
      <c r="E17" s="17"/>
      <c r="F17" s="17"/>
      <c r="G17" s="17">
        <v>17.3</v>
      </c>
      <c r="H17" s="17">
        <v>0.40038018487634663</v>
      </c>
      <c r="I17" s="17">
        <v>0.41065610105850164</v>
      </c>
      <c r="J17" s="17">
        <v>0.42119575270352722</v>
      </c>
      <c r="K17" s="17">
        <v>0.43200590868664313</v>
      </c>
      <c r="L17" s="17">
        <v>0.44309351160892235</v>
      </c>
      <c r="M17" s="17">
        <v>0.45446568225607342</v>
      </c>
      <c r="N17" s="17">
        <v>0.46612972417156084</v>
      </c>
      <c r="O17" s="17">
        <v>0.47809312834721229</v>
      </c>
      <c r="P17" s="17">
        <v>0.49036357803412384</v>
      </c>
      <c r="Q17" s="17">
        <v>1.0188062916526297</v>
      </c>
      <c r="R17" s="17">
        <v>0.52909702107482748</v>
      </c>
      <c r="S17" s="17">
        <v>0.54267650588992034</v>
      </c>
      <c r="T17" s="17">
        <v>0.55660451356660445</v>
      </c>
      <c r="U17" s="17">
        <v>0.57088998908229771</v>
      </c>
      <c r="V17" s="17">
        <v>0.585542106990809</v>
      </c>
      <c r="W17" s="17">
        <v>0.45311524858393004</v>
      </c>
      <c r="X17" s="17">
        <v>0.46188932672492589</v>
      </c>
      <c r="Y17" s="17">
        <v>0.47083330523334904</v>
      </c>
      <c r="Z17" s="17">
        <v>0.4799504740428574</v>
      </c>
      <c r="AA17" s="17">
        <v>0.48924418679302628</v>
      </c>
      <c r="AB17" s="17">
        <v>0.49871786206297947</v>
      </c>
      <c r="AC17" s="17">
        <v>0.50837498462887187</v>
      </c>
      <c r="AD17" s="17">
        <v>0.51821910674571037</v>
      </c>
      <c r="AE17" s="17">
        <v>0.52825384945400089</v>
      </c>
      <c r="AF17" s="17">
        <v>0.53848290391172648</v>
      </c>
      <c r="AG17" s="17">
        <v>0.17040487105261803</v>
      </c>
      <c r="AH17" s="17">
        <v>0.51738548475151158</v>
      </c>
      <c r="AI17" s="17">
        <v>0.52677227777780611</v>
      </c>
      <c r="AJ17" s="17">
        <v>1.0456789937400028</v>
      </c>
      <c r="AK17" s="17">
        <v>0.59267712449668375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 ht="15.75">
      <c r="A19" s="15" t="s">
        <v>50</v>
      </c>
      <c r="B19" s="14" t="s">
        <v>108</v>
      </c>
      <c r="C19" s="17">
        <v>32.900000000000006</v>
      </c>
      <c r="D19" s="17">
        <v>0</v>
      </c>
      <c r="E19" s="17">
        <v>0</v>
      </c>
      <c r="F19" s="17">
        <v>0</v>
      </c>
      <c r="G19" s="17">
        <v>17.3</v>
      </c>
      <c r="H19" s="17">
        <v>0.40038018487634663</v>
      </c>
      <c r="I19" s="17">
        <v>0.41065610105850164</v>
      </c>
      <c r="J19" s="17">
        <v>0.42119575270352722</v>
      </c>
      <c r="K19" s="17">
        <v>0.43200590868664313</v>
      </c>
      <c r="L19" s="17">
        <v>0.44309351160892235</v>
      </c>
      <c r="M19" s="17">
        <v>0.45446568225607342</v>
      </c>
      <c r="N19" s="17">
        <v>0.46612972417156084</v>
      </c>
      <c r="O19" s="17">
        <v>0.47809312834721229</v>
      </c>
      <c r="P19" s="17">
        <v>0.49036357803412384</v>
      </c>
      <c r="Q19" s="17">
        <v>1.0188062916526297</v>
      </c>
      <c r="R19" s="17">
        <v>0.52909702107482748</v>
      </c>
      <c r="S19" s="17">
        <v>0.54267650588992034</v>
      </c>
      <c r="T19" s="17">
        <v>0.55660451356660445</v>
      </c>
      <c r="U19" s="17">
        <v>0.57088998908229771</v>
      </c>
      <c r="V19" s="17">
        <v>0.585542106990809</v>
      </c>
      <c r="W19" s="17">
        <v>0.45311524858393004</v>
      </c>
      <c r="X19" s="17">
        <v>0.46188932672492589</v>
      </c>
      <c r="Y19" s="17">
        <v>0.47083330523334904</v>
      </c>
      <c r="Z19" s="17">
        <v>0.4799504740428574</v>
      </c>
      <c r="AA19" s="17">
        <v>0.48924418679302628</v>
      </c>
      <c r="AB19" s="17">
        <v>0.49871786206297947</v>
      </c>
      <c r="AC19" s="17">
        <v>0.50837498462887187</v>
      </c>
      <c r="AD19" s="17">
        <v>0.51821910674571037</v>
      </c>
      <c r="AE19" s="17">
        <v>0.52825384945400089</v>
      </c>
      <c r="AF19" s="17">
        <v>0.53848290391172648</v>
      </c>
      <c r="AG19" s="17">
        <v>0.17040487105261803</v>
      </c>
      <c r="AH19" s="17">
        <v>0.51738548475151158</v>
      </c>
      <c r="AI19" s="17">
        <v>0.52677227777780611</v>
      </c>
      <c r="AJ19" s="17">
        <v>1.0456789937400028</v>
      </c>
      <c r="AK19" s="17">
        <v>0.59267712449668375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spans="1:38" ht="15.75">
      <c r="A21" s="15" t="s">
        <v>53</v>
      </c>
      <c r="B21" s="14" t="s">
        <v>109</v>
      </c>
      <c r="C21" s="17">
        <v>32.760000000000005</v>
      </c>
      <c r="D21" s="17"/>
      <c r="E21" s="17"/>
      <c r="F21" s="17"/>
      <c r="G21" s="17">
        <v>16.440000000000001</v>
      </c>
      <c r="H21" s="17">
        <v>0.46963298276946719</v>
      </c>
      <c r="I21" s="17">
        <v>0.48304874545224497</v>
      </c>
      <c r="J21" s="17">
        <v>0.49684774929348008</v>
      </c>
      <c r="K21" s="17">
        <v>0.51104094214523454</v>
      </c>
      <c r="L21" s="17">
        <v>0.52563958460126281</v>
      </c>
      <c r="M21" s="17">
        <v>0.54065525893082278</v>
      </c>
      <c r="N21" s="17">
        <v>0.55609987826790652</v>
      </c>
      <c r="O21" s="17">
        <v>0.57198569606283856</v>
      </c>
      <c r="P21" s="17">
        <v>0.588325315803927</v>
      </c>
      <c r="Q21" s="17">
        <v>1.2275498865662735</v>
      </c>
      <c r="R21" s="17">
        <v>0.64019848415102509</v>
      </c>
      <c r="S21" s="17">
        <v>0.65848670335274162</v>
      </c>
      <c r="T21" s="17">
        <v>0.67729735265989799</v>
      </c>
      <c r="U21" s="17">
        <v>0.69664535606327038</v>
      </c>
      <c r="V21" s="17">
        <v>0.71654606387960718</v>
      </c>
      <c r="W21" s="17">
        <v>0.41408188918717087</v>
      </c>
      <c r="X21" s="17">
        <v>0.42072777333262934</v>
      </c>
      <c r="Y21" s="17">
        <v>0.4274803218293346</v>
      </c>
      <c r="Z21" s="17">
        <v>0.43434124660660017</v>
      </c>
      <c r="AA21" s="17">
        <v>0.44131228706965997</v>
      </c>
      <c r="AB21" s="17">
        <v>0.44839521054063541</v>
      </c>
      <c r="AC21" s="17">
        <v>0.45559181270664451</v>
      </c>
      <c r="AD21" s="17">
        <v>0.46290391807501241</v>
      </c>
      <c r="AE21" s="17">
        <v>0.47033338043581696</v>
      </c>
      <c r="AF21" s="17">
        <v>0.47788208333188437</v>
      </c>
      <c r="AG21" s="17">
        <v>0.15090532453020389</v>
      </c>
      <c r="AH21" s="17">
        <v>0.45724739879944309</v>
      </c>
      <c r="AI21" s="17">
        <v>0.4641239772579297</v>
      </c>
      <c r="AJ21" s="17">
        <v>0.91719110294810657</v>
      </c>
      <c r="AK21" s="17">
        <v>0.51748227334892816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 ht="15.75">
      <c r="A23" s="15" t="s">
        <v>55</v>
      </c>
      <c r="B23" s="14" t="s">
        <v>110</v>
      </c>
      <c r="C23" s="17">
        <v>32.760000000000005</v>
      </c>
      <c r="D23" s="17">
        <v>0</v>
      </c>
      <c r="E23" s="17">
        <v>0</v>
      </c>
      <c r="F23" s="17">
        <v>0</v>
      </c>
      <c r="G23" s="17">
        <v>16.440000000000001</v>
      </c>
      <c r="H23" s="17">
        <v>0.46963298276946719</v>
      </c>
      <c r="I23" s="17">
        <v>0.48304874545224497</v>
      </c>
      <c r="J23" s="17">
        <v>0.49684774929348008</v>
      </c>
      <c r="K23" s="17">
        <v>0.51104094214523454</v>
      </c>
      <c r="L23" s="17">
        <v>0.52563958460126281</v>
      </c>
      <c r="M23" s="17">
        <v>0.54065525893082278</v>
      </c>
      <c r="N23" s="17">
        <v>0.55609987826790652</v>
      </c>
      <c r="O23" s="17">
        <v>0.57198569606283856</v>
      </c>
      <c r="P23" s="17">
        <v>0.588325315803927</v>
      </c>
      <c r="Q23" s="17">
        <v>1.2275498865662735</v>
      </c>
      <c r="R23" s="17">
        <v>0.64019848415102509</v>
      </c>
      <c r="S23" s="17">
        <v>0.65848670335274162</v>
      </c>
      <c r="T23" s="17">
        <v>0.67729735265989799</v>
      </c>
      <c r="U23" s="17">
        <v>0.69664535606327038</v>
      </c>
      <c r="V23" s="17">
        <v>0.71654606387960718</v>
      </c>
      <c r="W23" s="17">
        <v>0.41408188918717087</v>
      </c>
      <c r="X23" s="17">
        <v>0.42072777333262934</v>
      </c>
      <c r="Y23" s="17">
        <v>0.4274803218293346</v>
      </c>
      <c r="Z23" s="17">
        <v>0.43434124660660017</v>
      </c>
      <c r="AA23" s="17">
        <v>0.44131228706965997</v>
      </c>
      <c r="AB23" s="17">
        <v>0.44839521054063541</v>
      </c>
      <c r="AC23" s="17">
        <v>0.45559181270664451</v>
      </c>
      <c r="AD23" s="17">
        <v>0.46290391807501241</v>
      </c>
      <c r="AE23" s="17">
        <v>0.47033338043581696</v>
      </c>
      <c r="AF23" s="17">
        <v>0.47788208333188437</v>
      </c>
      <c r="AG23" s="17">
        <v>0.15090532453020389</v>
      </c>
      <c r="AH23" s="17">
        <v>0.45724739879944309</v>
      </c>
      <c r="AI23" s="17">
        <v>0.4641239772579297</v>
      </c>
      <c r="AJ23" s="17">
        <v>0.91719110294810657</v>
      </c>
      <c r="AK23" s="17">
        <v>0.51748227334892816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45.992542543500008</v>
      </c>
      <c r="D27" s="21">
        <v>0</v>
      </c>
      <c r="E27" s="21">
        <v>18.397017017400003</v>
      </c>
      <c r="F27" s="21">
        <v>18.397017017400003</v>
      </c>
      <c r="G27" s="21">
        <v>9.1985085087000016</v>
      </c>
      <c r="H27" s="21">
        <v>0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 ht="35.25" customHeight="1">
      <c r="A28" s="13" t="s">
        <v>61</v>
      </c>
      <c r="B28" s="22" t="s">
        <v>119</v>
      </c>
      <c r="C28" s="21">
        <v>1062.5364889960463</v>
      </c>
      <c r="D28" s="21">
        <v>0</v>
      </c>
      <c r="E28" s="21">
        <v>396.08818720604665</v>
      </c>
      <c r="F28" s="21">
        <v>396.08818720604665</v>
      </c>
      <c r="G28" s="21">
        <v>237.61829640213452</v>
      </c>
      <c r="H28" s="21">
        <v>0.87001316764581382</v>
      </c>
      <c r="I28" s="21">
        <v>0.89370484651074666</v>
      </c>
      <c r="J28" s="21">
        <v>0.91804350199700724</v>
      </c>
      <c r="K28" s="21">
        <v>1.0800165478015746</v>
      </c>
      <c r="L28" s="21">
        <v>0.96873309621018522</v>
      </c>
      <c r="M28" s="21">
        <v>0.9951209411868962</v>
      </c>
      <c r="N28" s="21">
        <v>1.0222296024394675</v>
      </c>
      <c r="O28" s="21">
        <v>1.050078824410051</v>
      </c>
      <c r="P28" s="21">
        <v>1.2156585908077477</v>
      </c>
      <c r="Q28" s="21">
        <v>2.2463561782189032</v>
      </c>
      <c r="R28" s="21">
        <v>1.1692955052258527</v>
      </c>
      <c r="S28" s="21">
        <v>1.2011632092426621</v>
      </c>
      <c r="T28" s="21">
        <v>1.3708715631961994</v>
      </c>
      <c r="U28" s="21">
        <v>1.2675353451455682</v>
      </c>
      <c r="V28" s="21">
        <v>1.3020881708704162</v>
      </c>
      <c r="W28" s="21">
        <v>0.86719713777110097</v>
      </c>
      <c r="X28" s="21">
        <v>0.88261710005755523</v>
      </c>
      <c r="Y28" s="21">
        <v>1.0352833240323807</v>
      </c>
      <c r="Z28" s="21">
        <v>0.91429172064945763</v>
      </c>
      <c r="AA28" s="21">
        <v>0.93055647386268625</v>
      </c>
      <c r="AB28" s="21">
        <v>0.94711307260361488</v>
      </c>
      <c r="AC28" s="21">
        <v>0.96396679733551638</v>
      </c>
      <c r="AD28" s="21">
        <v>0.98112302482072278</v>
      </c>
      <c r="AE28" s="21">
        <v>1.1355569268595149</v>
      </c>
      <c r="AF28" s="21">
        <v>1.0163649872436109</v>
      </c>
      <c r="AG28" s="21">
        <v>0.32131019558282192</v>
      </c>
      <c r="AH28" s="21">
        <v>0.97463288355095468</v>
      </c>
      <c r="AI28" s="21">
        <v>0.99089625503573586</v>
      </c>
      <c r="AJ28" s="21">
        <v>2.0998397936578064</v>
      </c>
      <c r="AK28" s="21">
        <v>1.1101593978456119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38" ht="15.75">
      <c r="A30" s="15" t="s">
        <v>64</v>
      </c>
      <c r="B30" s="14" t="s">
        <v>113</v>
      </c>
      <c r="C30" s="17">
        <v>26.291926303380851</v>
      </c>
      <c r="D30" s="17"/>
      <c r="E30" s="17"/>
      <c r="F30" s="17"/>
      <c r="G30" s="17"/>
      <c r="H30" s="17">
        <v>2.994751359819809E-2</v>
      </c>
      <c r="I30" s="17">
        <v>3.706995292785905E-2</v>
      </c>
      <c r="J30" s="17">
        <v>4.5910673045778887E-2</v>
      </c>
      <c r="K30" s="17">
        <v>5.6889722880378815E-2</v>
      </c>
      <c r="L30" s="17">
        <v>7.0531079938673469E-2</v>
      </c>
      <c r="M30" s="17">
        <v>8.748864445927626E-2</v>
      </c>
      <c r="N30" s="17">
        <v>0.10857879831725097</v>
      </c>
      <c r="O30" s="17">
        <v>0.13482120093462388</v>
      </c>
      <c r="P30" s="17">
        <v>0.16748992371227667</v>
      </c>
      <c r="Q30" s="17">
        <v>0.20817756471262538</v>
      </c>
      <c r="R30" s="17">
        <v>0.32207560704274296</v>
      </c>
      <c r="S30" s="17">
        <v>0.40089524430924595</v>
      </c>
      <c r="T30" s="17">
        <v>0.49923788903551342</v>
      </c>
      <c r="U30" s="17">
        <v>0.62199197284190144</v>
      </c>
      <c r="V30" s="17">
        <v>0.77528187180772656</v>
      </c>
      <c r="W30" s="17">
        <v>0.96678309804680251</v>
      </c>
      <c r="X30" s="17">
        <v>1.0151236978923917</v>
      </c>
      <c r="Y30" s="17">
        <v>1.0659273952651018</v>
      </c>
      <c r="Z30" s="17">
        <v>1.1193226321197174</v>
      </c>
      <c r="AA30" s="17">
        <v>1.1754447326008002</v>
      </c>
      <c r="AB30" s="17">
        <v>1.2344362831053894</v>
      </c>
      <c r="AC30" s="17">
        <v>1.2964475340083186</v>
      </c>
      <c r="AD30" s="17">
        <v>1.361636824323889</v>
      </c>
      <c r="AE30" s="17">
        <v>1.4301710306546884</v>
      </c>
      <c r="AF30" s="17">
        <v>1.5022260418602218</v>
      </c>
      <c r="AG30" s="17">
        <v>1.5779872609649674</v>
      </c>
      <c r="AH30" s="17">
        <v>1.6024533178538638</v>
      </c>
      <c r="AI30" s="17">
        <v>1.6781993939711435</v>
      </c>
      <c r="AJ30" s="17">
        <v>1.757602454078335</v>
      </c>
      <c r="AK30" s="17">
        <v>1.9221658655156046</v>
      </c>
      <c r="AL30" s="17">
        <v>2.0196110815555381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spans="1:38" ht="15.75">
      <c r="A34" s="15" t="s">
        <v>71</v>
      </c>
      <c r="B34" s="14" t="s">
        <v>114</v>
      </c>
      <c r="C34" s="17">
        <v>26.291926303380851</v>
      </c>
      <c r="D34" s="17">
        <v>0</v>
      </c>
      <c r="E34" s="17">
        <v>0</v>
      </c>
      <c r="F34" s="17">
        <v>0</v>
      </c>
      <c r="G34" s="17">
        <v>0</v>
      </c>
      <c r="H34" s="17">
        <v>2.994751359819809E-2</v>
      </c>
      <c r="I34" s="17">
        <v>3.706995292785905E-2</v>
      </c>
      <c r="J34" s="17">
        <v>4.5910673045778887E-2</v>
      </c>
      <c r="K34" s="17">
        <v>5.6889722880378815E-2</v>
      </c>
      <c r="L34" s="17">
        <v>7.0531079938673469E-2</v>
      </c>
      <c r="M34" s="17">
        <v>8.748864445927626E-2</v>
      </c>
      <c r="N34" s="17">
        <v>0.10857879831725097</v>
      </c>
      <c r="O34" s="17">
        <v>0.13482120093462388</v>
      </c>
      <c r="P34" s="17">
        <v>0.16748992371227667</v>
      </c>
      <c r="Q34" s="17">
        <v>0.20817756471262538</v>
      </c>
      <c r="R34" s="17">
        <v>0.32207560704274296</v>
      </c>
      <c r="S34" s="17">
        <v>0.40089524430924595</v>
      </c>
      <c r="T34" s="17">
        <v>0.49923788903551342</v>
      </c>
      <c r="U34" s="17">
        <v>0.62199197284190144</v>
      </c>
      <c r="V34" s="17">
        <v>0.77528187180772656</v>
      </c>
      <c r="W34" s="17">
        <v>0.96678309804680251</v>
      </c>
      <c r="X34" s="17">
        <v>1.0151236978923917</v>
      </c>
      <c r="Y34" s="17">
        <v>1.0659273952651018</v>
      </c>
      <c r="Z34" s="17">
        <v>1.1193226321197174</v>
      </c>
      <c r="AA34" s="17">
        <v>1.1754447326008002</v>
      </c>
      <c r="AB34" s="17">
        <v>1.2344362831053894</v>
      </c>
      <c r="AC34" s="17">
        <v>1.2964475340083186</v>
      </c>
      <c r="AD34" s="17">
        <v>1.361636824323889</v>
      </c>
      <c r="AE34" s="17">
        <v>1.4301710306546884</v>
      </c>
      <c r="AF34" s="17">
        <v>1.5022260418602218</v>
      </c>
      <c r="AG34" s="17">
        <v>1.5779872609649674</v>
      </c>
      <c r="AH34" s="17">
        <v>1.6024533178538638</v>
      </c>
      <c r="AI34" s="17">
        <v>1.6781993939711435</v>
      </c>
      <c r="AJ34" s="17">
        <v>1.757602454078335</v>
      </c>
      <c r="AK34" s="17">
        <v>1.9221658655156046</v>
      </c>
      <c r="AL34" s="17">
        <v>2.0196110815555381</v>
      </c>
    </row>
    <row r="35" spans="1:38" ht="15.75">
      <c r="A35" s="13" t="s">
        <v>72</v>
      </c>
      <c r="B35" s="2" t="s">
        <v>73</v>
      </c>
      <c r="C35" s="21">
        <v>1088.8284152994265</v>
      </c>
      <c r="D35" s="21">
        <v>0</v>
      </c>
      <c r="E35" s="21">
        <v>396.08818720604665</v>
      </c>
      <c r="F35" s="21">
        <v>396.08818720604665</v>
      </c>
      <c r="G35" s="21">
        <v>237.61829640213452</v>
      </c>
      <c r="H35" s="21">
        <v>0.89996068124401196</v>
      </c>
      <c r="I35" s="21">
        <v>0.93077479943860575</v>
      </c>
      <c r="J35" s="21">
        <v>0.96395417504278613</v>
      </c>
      <c r="K35" s="21">
        <v>1.1369062706819535</v>
      </c>
      <c r="L35" s="21">
        <v>1.0392641761488588</v>
      </c>
      <c r="M35" s="21">
        <v>1.0826095856461724</v>
      </c>
      <c r="N35" s="21">
        <v>1.1308084007567185</v>
      </c>
      <c r="O35" s="21">
        <v>1.1849000253446749</v>
      </c>
      <c r="P35" s="21">
        <v>1.3831485145200244</v>
      </c>
      <c r="Q35" s="21">
        <v>2.4545337429315284</v>
      </c>
      <c r="R35" s="21">
        <v>1.4913711122685958</v>
      </c>
      <c r="S35" s="21">
        <v>1.602058453551908</v>
      </c>
      <c r="T35" s="21">
        <v>1.8701094522317128</v>
      </c>
      <c r="U35" s="21">
        <v>1.8895273179874696</v>
      </c>
      <c r="V35" s="21">
        <v>2.077370042678143</v>
      </c>
      <c r="W35" s="21">
        <v>1.8339802358179034</v>
      </c>
      <c r="X35" s="21">
        <v>1.8977407979499468</v>
      </c>
      <c r="Y35" s="21">
        <v>2.1012107192974825</v>
      </c>
      <c r="Z35" s="21">
        <v>2.0336143527691748</v>
      </c>
      <c r="AA35" s="21">
        <v>2.1060012064634863</v>
      </c>
      <c r="AB35" s="21">
        <v>2.1815493557090044</v>
      </c>
      <c r="AC35" s="21">
        <v>2.260414331343835</v>
      </c>
      <c r="AD35" s="21">
        <v>2.3427598491446116</v>
      </c>
      <c r="AE35" s="21">
        <v>2.5657279575142034</v>
      </c>
      <c r="AF35" s="21">
        <v>2.5185910291038329</v>
      </c>
      <c r="AG35" s="21">
        <v>1.8992974565477894</v>
      </c>
      <c r="AH35" s="21">
        <v>2.5770862014048186</v>
      </c>
      <c r="AI35" s="21">
        <v>2.6690956490068793</v>
      </c>
      <c r="AJ35" s="21">
        <v>3.8574422477361416</v>
      </c>
      <c r="AK35" s="21">
        <v>3.0323252633612165</v>
      </c>
      <c r="AL35" s="21">
        <v>2.0196110815555381</v>
      </c>
    </row>
    <row r="36" spans="1:38" ht="15.75">
      <c r="A36" s="13" t="s">
        <v>74</v>
      </c>
      <c r="B36" s="2" t="s">
        <v>115</v>
      </c>
      <c r="C36" s="40">
        <v>62.386800000000015</v>
      </c>
      <c r="D36" s="40">
        <v>0</v>
      </c>
      <c r="E36" s="40">
        <v>24.954720000000005</v>
      </c>
      <c r="F36" s="40">
        <v>24.954720000000005</v>
      </c>
      <c r="G36" s="40">
        <v>12.477360000000003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21"/>
    </row>
    <row r="37" spans="1:38" ht="16.5" thickBot="1">
      <c r="A37" s="23" t="s">
        <v>75</v>
      </c>
      <c r="B37" s="24" t="s">
        <v>117</v>
      </c>
      <c r="C37" s="25">
        <v>1151.2152152994265</v>
      </c>
      <c r="D37" s="25">
        <v>0</v>
      </c>
      <c r="E37" s="25">
        <v>421.04290720604666</v>
      </c>
      <c r="F37" s="25">
        <v>421.04290720604666</v>
      </c>
      <c r="G37" s="25">
        <v>250.09565640213452</v>
      </c>
      <c r="H37" s="25">
        <v>0.89996068124401196</v>
      </c>
      <c r="I37" s="25">
        <v>0.93077479943860575</v>
      </c>
      <c r="J37" s="25">
        <v>0.96395417504278613</v>
      </c>
      <c r="K37" s="25">
        <v>1.1369062706819535</v>
      </c>
      <c r="L37" s="25">
        <v>1.0392641761488588</v>
      </c>
      <c r="M37" s="25">
        <v>1.0826095856461724</v>
      </c>
      <c r="N37" s="25">
        <v>1.1308084007567185</v>
      </c>
      <c r="O37" s="25">
        <v>1.1849000253446749</v>
      </c>
      <c r="P37" s="25">
        <v>1.3831485145200244</v>
      </c>
      <c r="Q37" s="25">
        <v>2.4545337429315284</v>
      </c>
      <c r="R37" s="25">
        <v>1.4913711122685958</v>
      </c>
      <c r="S37" s="25">
        <v>1.602058453551908</v>
      </c>
      <c r="T37" s="25">
        <v>1.8701094522317128</v>
      </c>
      <c r="U37" s="25">
        <v>1.8895273179874696</v>
      </c>
      <c r="V37" s="25">
        <v>2.077370042678143</v>
      </c>
      <c r="W37" s="25">
        <v>1.8339802358179034</v>
      </c>
      <c r="X37" s="25">
        <v>1.8977407979499468</v>
      </c>
      <c r="Y37" s="25">
        <v>2.1012107192974825</v>
      </c>
      <c r="Z37" s="25">
        <v>2.0336143527691748</v>
      </c>
      <c r="AA37" s="25">
        <v>2.1060012064634863</v>
      </c>
      <c r="AB37" s="25">
        <v>2.1815493557090044</v>
      </c>
      <c r="AC37" s="25">
        <v>2.260414331343835</v>
      </c>
      <c r="AD37" s="25">
        <v>2.3427598491446116</v>
      </c>
      <c r="AE37" s="25">
        <v>2.5657279575142034</v>
      </c>
      <c r="AF37" s="25">
        <v>2.5185910291038329</v>
      </c>
      <c r="AG37" s="25">
        <v>1.8992974565477894</v>
      </c>
      <c r="AH37" s="25">
        <v>2.5770862014048186</v>
      </c>
      <c r="AI37" s="25">
        <v>2.6690956490068793</v>
      </c>
      <c r="AJ37" s="25">
        <v>3.8574422477361416</v>
      </c>
      <c r="AK37" s="25">
        <v>3.0323252633612165</v>
      </c>
      <c r="AL37" s="25">
        <v>2.0196110815555381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workbookViewId="0"/>
  </sheetViews>
  <sheetFormatPr defaultRowHeight="15"/>
  <cols>
    <col min="1" max="1" width="8" customWidth="1"/>
    <col min="2" max="2" width="54.85546875" customWidth="1"/>
    <col min="3" max="3" width="14.7109375" customWidth="1"/>
    <col min="5" max="5" width="12" customWidth="1"/>
    <col min="6" max="6" width="12.7109375" customWidth="1"/>
    <col min="7" max="7" width="11.85546875" customWidth="1"/>
  </cols>
  <sheetData>
    <row r="1" spans="1:38" ht="15.75">
      <c r="A1" s="46" t="s">
        <v>146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894.24720000000002</v>
      </c>
      <c r="D7" s="17">
        <v>0</v>
      </c>
      <c r="E7" s="17">
        <v>357.69888000000003</v>
      </c>
      <c r="F7" s="17">
        <v>357.69888000000003</v>
      </c>
      <c r="G7" s="17">
        <v>178.84944000000002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</row>
    <row r="8" spans="1:38" ht="15.75">
      <c r="A8" s="15" t="s">
        <v>36</v>
      </c>
      <c r="B8" s="14" t="s">
        <v>100</v>
      </c>
      <c r="C8" s="17">
        <v>415.52160000000003</v>
      </c>
      <c r="D8" s="17">
        <v>0</v>
      </c>
      <c r="E8" s="17">
        <v>166.20864</v>
      </c>
      <c r="F8" s="17">
        <v>166.20864</v>
      </c>
      <c r="G8" s="17">
        <v>83.104320000000001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</row>
    <row r="9" spans="1:38" ht="15.75">
      <c r="A9" s="15" t="s">
        <v>37</v>
      </c>
      <c r="B9" s="14" t="s">
        <v>38</v>
      </c>
      <c r="C9" s="17">
        <v>564.11209323000003</v>
      </c>
      <c r="D9" s="17">
        <v>0</v>
      </c>
      <c r="E9" s="17">
        <v>225.64483729200001</v>
      </c>
      <c r="F9" s="17">
        <v>225.64483729200001</v>
      </c>
      <c r="G9" s="17">
        <v>112.822418646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</row>
    <row r="10" spans="1:38" ht="15.75">
      <c r="A10" s="15" t="s">
        <v>39</v>
      </c>
      <c r="B10" s="14" t="s">
        <v>101</v>
      </c>
      <c r="C10" s="17">
        <v>20.546619480519478</v>
      </c>
      <c r="D10" s="17">
        <v>0</v>
      </c>
      <c r="E10" s="17">
        <v>5.0682670995671009</v>
      </c>
      <c r="F10" s="17">
        <v>5.0682670995671009</v>
      </c>
      <c r="G10" s="17">
        <v>7.5337216450216467</v>
      </c>
      <c r="H10" s="17">
        <v>0</v>
      </c>
      <c r="I10" s="17">
        <v>0.13696969696969699</v>
      </c>
      <c r="J10" s="17">
        <v>0</v>
      </c>
      <c r="K10" s="17">
        <v>0.13696969696969699</v>
      </c>
      <c r="L10" s="17">
        <v>0.13696969696969699</v>
      </c>
      <c r="M10" s="17">
        <v>0</v>
      </c>
      <c r="N10" s="17">
        <v>0.13696969696969699</v>
      </c>
      <c r="O10" s="17">
        <v>0</v>
      </c>
      <c r="P10" s="17">
        <v>0.13696969696969699</v>
      </c>
      <c r="Q10" s="17">
        <v>0.13696969696969699</v>
      </c>
      <c r="R10" s="17">
        <v>0.13696969696969699</v>
      </c>
      <c r="S10" s="17">
        <v>0</v>
      </c>
      <c r="T10" s="17">
        <v>0.27393939393939398</v>
      </c>
      <c r="U10" s="17">
        <v>0</v>
      </c>
      <c r="V10" s="17">
        <v>0.27393939393939398</v>
      </c>
      <c r="W10" s="17">
        <v>0</v>
      </c>
      <c r="X10" s="17">
        <v>0.13696969696969699</v>
      </c>
      <c r="Y10" s="17">
        <v>0.13696969696969699</v>
      </c>
      <c r="Z10" s="17">
        <v>0.13696969696969699</v>
      </c>
      <c r="AA10" s="17">
        <v>0</v>
      </c>
      <c r="AB10" s="17">
        <v>0.13696969696969699</v>
      </c>
      <c r="AC10" s="17">
        <v>0</v>
      </c>
      <c r="AD10" s="17">
        <v>0</v>
      </c>
      <c r="AE10" s="17">
        <v>0.27393939393939398</v>
      </c>
      <c r="AF10" s="17">
        <v>0</v>
      </c>
      <c r="AG10" s="17">
        <v>0.13696969696969699</v>
      </c>
      <c r="AH10" s="17">
        <v>0</v>
      </c>
      <c r="AI10" s="17">
        <v>0</v>
      </c>
      <c r="AJ10" s="17">
        <v>0.27393939393939398</v>
      </c>
      <c r="AK10" s="17">
        <v>0.13696969696969699</v>
      </c>
      <c r="AL10" s="17">
        <v>0</v>
      </c>
    </row>
    <row r="11" spans="1:38" ht="15.75">
      <c r="A11" s="15" t="s">
        <v>40</v>
      </c>
      <c r="B11" s="14" t="s">
        <v>102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</row>
    <row r="12" spans="1:38" ht="15.75">
      <c r="A12" s="15" t="s">
        <v>41</v>
      </c>
      <c r="B12" s="14" t="s">
        <v>42</v>
      </c>
      <c r="C12" s="17">
        <v>122.32660835074732</v>
      </c>
      <c r="D12" s="17">
        <v>0</v>
      </c>
      <c r="E12" s="17">
        <v>40.775536116915774</v>
      </c>
      <c r="F12" s="17">
        <v>40.775536116915774</v>
      </c>
      <c r="G12" s="17">
        <v>40.775536116915774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</row>
    <row r="13" spans="1:38" ht="15.75">
      <c r="A13" s="15" t="s">
        <v>43</v>
      </c>
      <c r="B13" s="14" t="s">
        <v>103</v>
      </c>
      <c r="C13" s="17">
        <v>45.540000000000006</v>
      </c>
      <c r="D13" s="17">
        <v>0</v>
      </c>
      <c r="E13" s="17">
        <v>15.180000000000003</v>
      </c>
      <c r="F13" s="17">
        <v>15.180000000000003</v>
      </c>
      <c r="G13" s="17">
        <v>15.180000000000003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</row>
    <row r="14" spans="1:38" ht="15.75">
      <c r="A14" s="15" t="s">
        <v>44</v>
      </c>
      <c r="B14" s="14" t="s">
        <v>104</v>
      </c>
      <c r="C14" s="17">
        <v>7.1050000000000004</v>
      </c>
      <c r="D14" s="17">
        <v>0</v>
      </c>
      <c r="E14" s="17">
        <v>2.1315</v>
      </c>
      <c r="F14" s="17">
        <v>2.1315</v>
      </c>
      <c r="G14" s="17">
        <v>2.8420000000000005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</row>
    <row r="15" spans="1:38" ht="15.75">
      <c r="A15" s="15" t="s">
        <v>45</v>
      </c>
      <c r="B15" s="14" t="s">
        <v>105</v>
      </c>
      <c r="C15" s="17">
        <v>2069.3991210612658</v>
      </c>
      <c r="D15" s="17">
        <v>0</v>
      </c>
      <c r="E15" s="17">
        <v>812.70766050848283</v>
      </c>
      <c r="F15" s="17">
        <v>812.70766050848283</v>
      </c>
      <c r="G15" s="17">
        <v>441.10743640793743</v>
      </c>
      <c r="H15" s="17">
        <v>0</v>
      </c>
      <c r="I15" s="17">
        <v>0.13696969696969699</v>
      </c>
      <c r="J15" s="17">
        <v>0</v>
      </c>
      <c r="K15" s="17">
        <v>0.13696969696969699</v>
      </c>
      <c r="L15" s="17">
        <v>0.13696969696969699</v>
      </c>
      <c r="M15" s="17">
        <v>0</v>
      </c>
      <c r="N15" s="17">
        <v>0.13696969696969699</v>
      </c>
      <c r="O15" s="17">
        <v>0</v>
      </c>
      <c r="P15" s="17">
        <v>0.13696969696969699</v>
      </c>
      <c r="Q15" s="17">
        <v>0.13696969696969699</v>
      </c>
      <c r="R15" s="17">
        <v>0.13696969696969699</v>
      </c>
      <c r="S15" s="17">
        <v>0</v>
      </c>
      <c r="T15" s="17">
        <v>0.27393939393939398</v>
      </c>
      <c r="U15" s="17">
        <v>0</v>
      </c>
      <c r="V15" s="17">
        <v>0.27393939393939398</v>
      </c>
      <c r="W15" s="17">
        <v>0</v>
      </c>
      <c r="X15" s="17">
        <v>0.13696969696969699</v>
      </c>
      <c r="Y15" s="17">
        <v>0.13696969696969699</v>
      </c>
      <c r="Z15" s="17">
        <v>0.13696969696969699</v>
      </c>
      <c r="AA15" s="17">
        <v>0</v>
      </c>
      <c r="AB15" s="17">
        <v>0.13696969696969699</v>
      </c>
      <c r="AC15" s="17">
        <v>0</v>
      </c>
      <c r="AD15" s="17">
        <v>0</v>
      </c>
      <c r="AE15" s="17">
        <v>0.27393939393939398</v>
      </c>
      <c r="AF15" s="17">
        <v>0</v>
      </c>
      <c r="AG15" s="17">
        <v>0.13696969696969699</v>
      </c>
      <c r="AH15" s="17">
        <v>0</v>
      </c>
      <c r="AI15" s="17">
        <v>0</v>
      </c>
      <c r="AJ15" s="17">
        <v>0.27393939393939398</v>
      </c>
      <c r="AK15" s="17">
        <v>0.13696969696969699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98.70000000000006</v>
      </c>
      <c r="D17" s="17">
        <v>0</v>
      </c>
      <c r="E17" s="17">
        <v>0</v>
      </c>
      <c r="F17" s="17">
        <v>0</v>
      </c>
      <c r="G17" s="17">
        <v>45</v>
      </c>
      <c r="H17" s="17">
        <v>1.2771087669625603</v>
      </c>
      <c r="I17" s="17">
        <v>1.3169482603234384</v>
      </c>
      <c r="J17" s="17">
        <v>1.3580483827280132</v>
      </c>
      <c r="K17" s="17">
        <v>1.4004495186320989</v>
      </c>
      <c r="L17" s="17">
        <v>1.4441933597458283</v>
      </c>
      <c r="M17" s="17">
        <v>1.4893229477154399</v>
      </c>
      <c r="N17" s="17">
        <v>1.535882718208144</v>
      </c>
      <c r="O17" s="17">
        <v>1.5839185464470353</v>
      </c>
      <c r="P17" s="17">
        <v>1.6334777942433925</v>
      </c>
      <c r="Q17" s="17">
        <v>3.4219730803471018</v>
      </c>
      <c r="R17" s="17">
        <v>1.7917930033267337</v>
      </c>
      <c r="S17" s="17">
        <v>1.8479510134543471</v>
      </c>
      <c r="T17" s="17">
        <v>1.905893308371428</v>
      </c>
      <c r="U17" s="17">
        <v>1.965677247421509</v>
      </c>
      <c r="V17" s="17">
        <v>3.7273620520729294</v>
      </c>
      <c r="W17" s="17">
        <v>1.4810153293429751</v>
      </c>
      <c r="X17" s="17">
        <v>1.5136939001542062</v>
      </c>
      <c r="Y17" s="17">
        <v>1.5470982860375384</v>
      </c>
      <c r="Z17" s="17">
        <v>1.5812447050888139</v>
      </c>
      <c r="AA17" s="17">
        <v>1.6161497397627804</v>
      </c>
      <c r="AB17" s="17">
        <v>1.6518303450984686</v>
      </c>
      <c r="AC17" s="17">
        <v>1.6883038571312567</v>
      </c>
      <c r="AD17" s="17">
        <v>1.7255880014954821</v>
      </c>
      <c r="AE17" s="17">
        <v>1.76370090222232</v>
      </c>
      <c r="AF17" s="17">
        <v>1.8026610907369141</v>
      </c>
      <c r="AG17" s="17">
        <v>0.57145788629464678</v>
      </c>
      <c r="AH17" s="17">
        <v>1.7379777368532054</v>
      </c>
      <c r="AI17" s="17">
        <v>1.7739569187607451</v>
      </c>
      <c r="AJ17" s="17">
        <v>3.5344716563575633</v>
      </c>
      <c r="AK17" s="17">
        <v>2.0108496446630846</v>
      </c>
      <c r="AL17" s="17">
        <v>0</v>
      </c>
    </row>
    <row r="18" spans="1:38" ht="15.75">
      <c r="A18" s="15" t="s">
        <v>49</v>
      </c>
      <c r="B18" s="14" t="s">
        <v>107</v>
      </c>
      <c r="C18" s="17">
        <v>4.8</v>
      </c>
      <c r="D18" s="17">
        <v>0</v>
      </c>
      <c r="E18" s="17">
        <v>2.4</v>
      </c>
      <c r="F18" s="17">
        <v>2.4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</row>
    <row r="19" spans="1:38" ht="15.75">
      <c r="A19" s="15" t="s">
        <v>50</v>
      </c>
      <c r="B19" s="14" t="s">
        <v>108</v>
      </c>
      <c r="C19" s="17">
        <v>103.50000000000004</v>
      </c>
      <c r="D19" s="17">
        <v>0</v>
      </c>
      <c r="E19" s="17">
        <v>2.4</v>
      </c>
      <c r="F19" s="17">
        <v>2.4</v>
      </c>
      <c r="G19" s="17">
        <v>45</v>
      </c>
      <c r="H19" s="17">
        <v>1.2771087669625603</v>
      </c>
      <c r="I19" s="17">
        <v>1.3169482603234384</v>
      </c>
      <c r="J19" s="17">
        <v>1.3580483827280132</v>
      </c>
      <c r="K19" s="17">
        <v>1.4004495186320989</v>
      </c>
      <c r="L19" s="17">
        <v>1.4441933597458283</v>
      </c>
      <c r="M19" s="17">
        <v>1.4893229477154399</v>
      </c>
      <c r="N19" s="17">
        <v>1.535882718208144</v>
      </c>
      <c r="O19" s="17">
        <v>1.5839185464470353</v>
      </c>
      <c r="P19" s="17">
        <v>1.6334777942433925</v>
      </c>
      <c r="Q19" s="17">
        <v>3.4219730803471018</v>
      </c>
      <c r="R19" s="17">
        <v>1.7917930033267337</v>
      </c>
      <c r="S19" s="17">
        <v>1.8479510134543471</v>
      </c>
      <c r="T19" s="17">
        <v>1.905893308371428</v>
      </c>
      <c r="U19" s="17">
        <v>1.965677247421509</v>
      </c>
      <c r="V19" s="17">
        <v>3.7273620520729294</v>
      </c>
      <c r="W19" s="17">
        <v>1.4810153293429751</v>
      </c>
      <c r="X19" s="17">
        <v>1.5136939001542062</v>
      </c>
      <c r="Y19" s="17">
        <v>1.5470982860375384</v>
      </c>
      <c r="Z19" s="17">
        <v>1.5812447050888139</v>
      </c>
      <c r="AA19" s="17">
        <v>1.6161497397627804</v>
      </c>
      <c r="AB19" s="17">
        <v>1.6518303450984686</v>
      </c>
      <c r="AC19" s="17">
        <v>1.6883038571312567</v>
      </c>
      <c r="AD19" s="17">
        <v>1.7255880014954821</v>
      </c>
      <c r="AE19" s="17">
        <v>1.76370090222232</v>
      </c>
      <c r="AF19" s="17">
        <v>1.8026610907369141</v>
      </c>
      <c r="AG19" s="17">
        <v>0.57145788629464678</v>
      </c>
      <c r="AH19" s="17">
        <v>1.7379777368532054</v>
      </c>
      <c r="AI19" s="17">
        <v>1.7739569187607451</v>
      </c>
      <c r="AJ19" s="17">
        <v>3.5344716563575633</v>
      </c>
      <c r="AK19" s="17">
        <v>2.0108496446630846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100.08000000000001</v>
      </c>
      <c r="D21" s="17">
        <v>0</v>
      </c>
      <c r="E21" s="17">
        <v>0</v>
      </c>
      <c r="F21" s="17">
        <v>0</v>
      </c>
      <c r="G21" s="17">
        <v>45.72</v>
      </c>
      <c r="H21" s="17">
        <v>1.529525479947389</v>
      </c>
      <c r="I21" s="17">
        <v>1.5813077762904744</v>
      </c>
      <c r="J21" s="17">
        <v>1.6348621253073756</v>
      </c>
      <c r="K21" s="17">
        <v>1.6902497477635623</v>
      </c>
      <c r="L21" s="17">
        <v>1.7475339969709895</v>
      </c>
      <c r="M21" s="17">
        <v>1.8067804335961171</v>
      </c>
      <c r="N21" s="17">
        <v>1.8680569031079233</v>
      </c>
      <c r="O21" s="17">
        <v>1.9314336159591359</v>
      </c>
      <c r="P21" s="17">
        <v>1.9969832305978343</v>
      </c>
      <c r="Q21" s="17">
        <v>4.1996854971050883</v>
      </c>
      <c r="R21" s="17">
        <v>2.2074346157887099</v>
      </c>
      <c r="S21" s="17">
        <v>2.2824544544313041</v>
      </c>
      <c r="T21" s="17">
        <v>2.3600503235139785</v>
      </c>
      <c r="U21" s="17">
        <v>2.4403114843084834</v>
      </c>
      <c r="V21" s="17">
        <v>2.5233303153116342</v>
      </c>
      <c r="W21" s="17">
        <v>1.3310527854974452</v>
      </c>
      <c r="X21" s="17">
        <v>1.3539561256498736</v>
      </c>
      <c r="Y21" s="17">
        <v>1.3772543670832829</v>
      </c>
      <c r="Z21" s="17">
        <v>1.4009543320300919</v>
      </c>
      <c r="AA21" s="17">
        <v>1.4250629608018484</v>
      </c>
      <c r="AB21" s="17">
        <v>1.4495873138365927</v>
      </c>
      <c r="AC21" s="17">
        <v>1.4745345737817719</v>
      </c>
      <c r="AD21" s="17">
        <v>1.4999120476132317</v>
      </c>
      <c r="AE21" s="17">
        <v>1.5257271687911964</v>
      </c>
      <c r="AF21" s="17">
        <v>1.5519874994534997</v>
      </c>
      <c r="AG21" s="17">
        <v>0.4904528968559953</v>
      </c>
      <c r="AH21" s="17">
        <v>1.4871507794020933</v>
      </c>
      <c r="AI21" s="17">
        <v>1.511136396507111</v>
      </c>
      <c r="AJ21" s="17">
        <v>2.9909894909696249</v>
      </c>
      <c r="AK21" s="17">
        <v>1.6902412617263416</v>
      </c>
      <c r="AL21" s="17">
        <v>0</v>
      </c>
    </row>
    <row r="22" spans="1:38" ht="15.75">
      <c r="A22" s="15" t="s">
        <v>54</v>
      </c>
      <c r="B22" s="14" t="s">
        <v>107</v>
      </c>
      <c r="C22" s="17">
        <v>12.299999999999999</v>
      </c>
      <c r="D22" s="17">
        <v>0</v>
      </c>
      <c r="E22" s="17">
        <v>6.1499999999999995</v>
      </c>
      <c r="F22" s="17">
        <v>6.1499999999999995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ht="15.75">
      <c r="A23" s="15" t="s">
        <v>55</v>
      </c>
      <c r="B23" s="14" t="s">
        <v>110</v>
      </c>
      <c r="C23" s="17">
        <v>112.38000000000002</v>
      </c>
      <c r="D23" s="17">
        <v>0</v>
      </c>
      <c r="E23" s="17">
        <v>6.1499999999999995</v>
      </c>
      <c r="F23" s="17">
        <v>6.1499999999999995</v>
      </c>
      <c r="G23" s="17">
        <v>45.72</v>
      </c>
      <c r="H23" s="17">
        <v>1.529525479947389</v>
      </c>
      <c r="I23" s="17">
        <v>1.5813077762904744</v>
      </c>
      <c r="J23" s="17">
        <v>1.6348621253073756</v>
      </c>
      <c r="K23" s="17">
        <v>1.6902497477635623</v>
      </c>
      <c r="L23" s="17">
        <v>1.7475339969709895</v>
      </c>
      <c r="M23" s="17">
        <v>1.8067804335961171</v>
      </c>
      <c r="N23" s="17">
        <v>1.8680569031079233</v>
      </c>
      <c r="O23" s="17">
        <v>1.9314336159591359</v>
      </c>
      <c r="P23" s="17">
        <v>1.9969832305978343</v>
      </c>
      <c r="Q23" s="17">
        <v>4.1996854971050883</v>
      </c>
      <c r="R23" s="17">
        <v>2.2074346157887099</v>
      </c>
      <c r="S23" s="17">
        <v>2.2824544544313041</v>
      </c>
      <c r="T23" s="17">
        <v>2.3600503235139785</v>
      </c>
      <c r="U23" s="17">
        <v>2.4403114843084834</v>
      </c>
      <c r="V23" s="17">
        <v>2.5233303153116342</v>
      </c>
      <c r="W23" s="17">
        <v>1.3310527854974452</v>
      </c>
      <c r="X23" s="17">
        <v>1.3539561256498736</v>
      </c>
      <c r="Y23" s="17">
        <v>1.3772543670832829</v>
      </c>
      <c r="Z23" s="17">
        <v>1.4009543320300919</v>
      </c>
      <c r="AA23" s="17">
        <v>1.4250629608018484</v>
      </c>
      <c r="AB23" s="17">
        <v>1.4495873138365927</v>
      </c>
      <c r="AC23" s="17">
        <v>1.4745345737817719</v>
      </c>
      <c r="AD23" s="17">
        <v>1.4999120476132317</v>
      </c>
      <c r="AE23" s="17">
        <v>1.5257271687911964</v>
      </c>
      <c r="AF23" s="17">
        <v>1.5519874994534997</v>
      </c>
      <c r="AG23" s="17">
        <v>0.4904528968559953</v>
      </c>
      <c r="AH23" s="17">
        <v>1.4871507794020933</v>
      </c>
      <c r="AI23" s="17">
        <v>1.511136396507111</v>
      </c>
      <c r="AJ23" s="17">
        <v>2.9909894909696249</v>
      </c>
      <c r="AK23" s="17">
        <v>1.6902412617263416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21.77</v>
      </c>
      <c r="D25" s="17">
        <v>0</v>
      </c>
      <c r="E25" s="17">
        <v>10.885</v>
      </c>
      <c r="F25" s="17">
        <v>5.4424999999999999</v>
      </c>
      <c r="G25" s="17">
        <v>5.4424999999999999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ht="15.75">
      <c r="A26" s="15" t="s">
        <v>118</v>
      </c>
      <c r="B26" s="14" t="s">
        <v>112</v>
      </c>
      <c r="C26" s="17">
        <v>21.77</v>
      </c>
      <c r="D26" s="17">
        <v>0</v>
      </c>
      <c r="E26" s="17">
        <v>10.885</v>
      </c>
      <c r="F26" s="17">
        <v>5.4424999999999999</v>
      </c>
      <c r="G26" s="17">
        <v>5.4424999999999999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93.694044661500016</v>
      </c>
      <c r="D27" s="21">
        <v>0</v>
      </c>
      <c r="E27" s="21">
        <v>37.477617864600006</v>
      </c>
      <c r="F27" s="21">
        <v>37.477617864600006</v>
      </c>
      <c r="G27" s="21">
        <v>18.738808932300003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ht="35.25" customHeight="1">
      <c r="A28" s="13" t="s">
        <v>61</v>
      </c>
      <c r="B28" s="22" t="s">
        <v>119</v>
      </c>
      <c r="C28" s="21">
        <v>2400.7431657227667</v>
      </c>
      <c r="D28" s="21">
        <v>0</v>
      </c>
      <c r="E28" s="21">
        <v>869.62027837308278</v>
      </c>
      <c r="F28" s="21">
        <v>864.17777837308279</v>
      </c>
      <c r="G28" s="21">
        <v>556.0087453402374</v>
      </c>
      <c r="H28" s="21">
        <v>2.8066342469099492</v>
      </c>
      <c r="I28" s="21">
        <v>3.0352257335836099</v>
      </c>
      <c r="J28" s="21">
        <v>2.9929105080353891</v>
      </c>
      <c r="K28" s="21">
        <v>3.2276689633653581</v>
      </c>
      <c r="L28" s="21">
        <v>3.3286970536865153</v>
      </c>
      <c r="M28" s="21">
        <v>3.296103381311557</v>
      </c>
      <c r="N28" s="21">
        <v>3.5409093182857645</v>
      </c>
      <c r="O28" s="21">
        <v>3.5153521624061712</v>
      </c>
      <c r="P28" s="21">
        <v>3.767430721810924</v>
      </c>
      <c r="Q28" s="21">
        <v>7.7586282744218869</v>
      </c>
      <c r="R28" s="21">
        <v>4.1361973160851404</v>
      </c>
      <c r="S28" s="21">
        <v>4.1304054678856517</v>
      </c>
      <c r="T28" s="21">
        <v>4.5398830258248006</v>
      </c>
      <c r="U28" s="21">
        <v>4.4059887317299928</v>
      </c>
      <c r="V28" s="21">
        <v>6.5246317613239579</v>
      </c>
      <c r="W28" s="21">
        <v>2.8120681148404203</v>
      </c>
      <c r="X28" s="21">
        <v>3.0046197227737772</v>
      </c>
      <c r="Y28" s="21">
        <v>3.0613223500905185</v>
      </c>
      <c r="Z28" s="21">
        <v>3.119168734088603</v>
      </c>
      <c r="AA28" s="21">
        <v>3.0412127005646288</v>
      </c>
      <c r="AB28" s="21">
        <v>3.2383873559047585</v>
      </c>
      <c r="AC28" s="21">
        <v>3.1628384309130286</v>
      </c>
      <c r="AD28" s="21">
        <v>3.2255000491087138</v>
      </c>
      <c r="AE28" s="21">
        <v>3.5633674649529103</v>
      </c>
      <c r="AF28" s="21">
        <v>3.3546485901904139</v>
      </c>
      <c r="AG28" s="21">
        <v>1.198880480120339</v>
      </c>
      <c r="AH28" s="21">
        <v>3.2251285162552987</v>
      </c>
      <c r="AI28" s="21">
        <v>3.2850933152678561</v>
      </c>
      <c r="AJ28" s="21">
        <v>6.799400541266583</v>
      </c>
      <c r="AK28" s="21">
        <v>3.8380606033591236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40.755217919432127</v>
      </c>
      <c r="D30" s="17">
        <v>0</v>
      </c>
      <c r="E30" s="17">
        <v>0</v>
      </c>
      <c r="F30" s="17">
        <v>0</v>
      </c>
      <c r="G30" s="17">
        <v>0</v>
      </c>
      <c r="H30" s="17">
        <v>5.87451385635894E-2</v>
      </c>
      <c r="I30" s="17">
        <v>7.1508495973683181E-2</v>
      </c>
      <c r="J30" s="17">
        <v>8.7101068145676308E-2</v>
      </c>
      <c r="K30" s="17">
        <v>0.10616294963695683</v>
      </c>
      <c r="L30" s="17">
        <v>0.12948201185745523</v>
      </c>
      <c r="M30" s="17">
        <v>0.15802868989213681</v>
      </c>
      <c r="N30" s="17">
        <v>0.19299910871579057</v>
      </c>
      <c r="O30" s="17">
        <v>0.23586858162430391</v>
      </c>
      <c r="P30" s="17">
        <v>0.28845801672514615</v>
      </c>
      <c r="Q30" s="17">
        <v>0.35301639649000921</v>
      </c>
      <c r="R30" s="17">
        <v>0.52981628463063979</v>
      </c>
      <c r="S30" s="17">
        <v>0.6497496634255735</v>
      </c>
      <c r="T30" s="17">
        <v>0.79739179156088591</v>
      </c>
      <c r="U30" s="17">
        <v>0.97927112702181718</v>
      </c>
      <c r="V30" s="17">
        <v>1.2034827930806999</v>
      </c>
      <c r="W30" s="17">
        <v>1.4800709069490676</v>
      </c>
      <c r="X30" s="17">
        <v>1.5547087534437614</v>
      </c>
      <c r="Y30" s="17">
        <v>1.6331867143242391</v>
      </c>
      <c r="Z30" s="17">
        <v>1.7157071467516769</v>
      </c>
      <c r="AA30" s="17">
        <v>1.8024833654599062</v>
      </c>
      <c r="AB30" s="17">
        <v>1.8937402537797143</v>
      </c>
      <c r="AC30" s="17">
        <v>1.9897149097690636</v>
      </c>
      <c r="AD30" s="17">
        <v>2.0906573295249316</v>
      </c>
      <c r="AE30" s="17">
        <v>2.19683112987842</v>
      </c>
      <c r="AF30" s="17">
        <v>2.3085143128085646</v>
      </c>
      <c r="AG30" s="17">
        <v>2.4260000740523817</v>
      </c>
      <c r="AH30" s="17">
        <v>2.4639527899961093</v>
      </c>
      <c r="AI30" s="17">
        <v>2.5814898675286377</v>
      </c>
      <c r="AJ30" s="17">
        <v>2.704759302698994</v>
      </c>
      <c r="AK30" s="17">
        <v>2.9604139158116247</v>
      </c>
      <c r="AL30" s="17">
        <v>3.1119050293106643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</row>
    <row r="34" spans="1:38" ht="15.75">
      <c r="A34" s="15" t="s">
        <v>71</v>
      </c>
      <c r="B34" s="14" t="s">
        <v>114</v>
      </c>
      <c r="C34" s="17">
        <v>40.755217919432127</v>
      </c>
      <c r="D34" s="17">
        <v>0</v>
      </c>
      <c r="E34" s="17">
        <v>0</v>
      </c>
      <c r="F34" s="17">
        <v>0</v>
      </c>
      <c r="G34" s="17">
        <v>0</v>
      </c>
      <c r="H34" s="17">
        <v>5.87451385635894E-2</v>
      </c>
      <c r="I34" s="17">
        <v>7.1508495973683181E-2</v>
      </c>
      <c r="J34" s="17">
        <v>8.7101068145676308E-2</v>
      </c>
      <c r="K34" s="17">
        <v>0.10616294963695683</v>
      </c>
      <c r="L34" s="17">
        <v>0.12948201185745523</v>
      </c>
      <c r="M34" s="17">
        <v>0.15802868989213681</v>
      </c>
      <c r="N34" s="17">
        <v>0.19299910871579057</v>
      </c>
      <c r="O34" s="17">
        <v>0.23586858162430391</v>
      </c>
      <c r="P34" s="17">
        <v>0.28845801672514615</v>
      </c>
      <c r="Q34" s="17">
        <v>0.35301639649000921</v>
      </c>
      <c r="R34" s="17">
        <v>0.52981628463063979</v>
      </c>
      <c r="S34" s="17">
        <v>0.6497496634255735</v>
      </c>
      <c r="T34" s="17">
        <v>0.79739179156088591</v>
      </c>
      <c r="U34" s="17">
        <v>0.97927112702181718</v>
      </c>
      <c r="V34" s="17">
        <v>1.2034827930806999</v>
      </c>
      <c r="W34" s="17">
        <v>1.4800709069490676</v>
      </c>
      <c r="X34" s="17">
        <v>1.5547087534437614</v>
      </c>
      <c r="Y34" s="17">
        <v>1.6331867143242391</v>
      </c>
      <c r="Z34" s="17">
        <v>1.7157071467516769</v>
      </c>
      <c r="AA34" s="17">
        <v>1.8024833654599062</v>
      </c>
      <c r="AB34" s="17">
        <v>1.8937402537797143</v>
      </c>
      <c r="AC34" s="17">
        <v>1.9897149097690636</v>
      </c>
      <c r="AD34" s="17">
        <v>2.0906573295249316</v>
      </c>
      <c r="AE34" s="17">
        <v>2.19683112987842</v>
      </c>
      <c r="AF34" s="17">
        <v>2.3085143128085646</v>
      </c>
      <c r="AG34" s="17">
        <v>2.4260000740523817</v>
      </c>
      <c r="AH34" s="17">
        <v>2.4639527899961093</v>
      </c>
      <c r="AI34" s="17">
        <v>2.5814898675286377</v>
      </c>
      <c r="AJ34" s="17">
        <v>2.704759302698994</v>
      </c>
      <c r="AK34" s="17">
        <v>2.9604139158116247</v>
      </c>
      <c r="AL34" s="17">
        <v>3.1119050293106643</v>
      </c>
    </row>
    <row r="35" spans="1:38" ht="15.75">
      <c r="A35" s="13" t="s">
        <v>72</v>
      </c>
      <c r="B35" s="2" t="s">
        <v>73</v>
      </c>
      <c r="C35" s="21">
        <v>2441.4983836421998</v>
      </c>
      <c r="D35" s="21">
        <v>0</v>
      </c>
      <c r="E35" s="21">
        <v>869.62027837308278</v>
      </c>
      <c r="F35" s="21">
        <v>864.17777837308279</v>
      </c>
      <c r="G35" s="21">
        <v>556.0087453402374</v>
      </c>
      <c r="H35" s="21">
        <v>2.8653793854735388</v>
      </c>
      <c r="I35" s="21">
        <v>3.1067342295572931</v>
      </c>
      <c r="J35" s="21">
        <v>3.0800115761810654</v>
      </c>
      <c r="K35" s="21">
        <v>3.3338319130023151</v>
      </c>
      <c r="L35" s="21">
        <v>3.4581790655439706</v>
      </c>
      <c r="M35" s="21">
        <v>3.454132071203694</v>
      </c>
      <c r="N35" s="21">
        <v>3.733908427001555</v>
      </c>
      <c r="O35" s="21">
        <v>3.751220744030475</v>
      </c>
      <c r="P35" s="21">
        <v>4.05588873853607</v>
      </c>
      <c r="Q35" s="21">
        <v>8.1116446709118968</v>
      </c>
      <c r="R35" s="21">
        <v>4.6660136007157806</v>
      </c>
      <c r="S35" s="21">
        <v>4.7801551313112256</v>
      </c>
      <c r="T35" s="21">
        <v>5.337274817385687</v>
      </c>
      <c r="U35" s="21">
        <v>5.3852598587518097</v>
      </c>
      <c r="V35" s="21">
        <v>7.7281145544046579</v>
      </c>
      <c r="W35" s="21">
        <v>4.2921390217894881</v>
      </c>
      <c r="X35" s="21">
        <v>4.559328476217539</v>
      </c>
      <c r="Y35" s="21">
        <v>4.694509064414758</v>
      </c>
      <c r="Z35" s="21">
        <v>4.8348758808402801</v>
      </c>
      <c r="AA35" s="21">
        <v>4.8436960660245347</v>
      </c>
      <c r="AB35" s="21">
        <v>5.1321276096844723</v>
      </c>
      <c r="AC35" s="21">
        <v>5.1525533406820925</v>
      </c>
      <c r="AD35" s="21">
        <v>5.3161573786336458</v>
      </c>
      <c r="AE35" s="21">
        <v>5.7601985948313299</v>
      </c>
      <c r="AF35" s="21">
        <v>5.6631629029989785</v>
      </c>
      <c r="AG35" s="21">
        <v>3.6248805541727207</v>
      </c>
      <c r="AH35" s="21">
        <v>5.6890813062514081</v>
      </c>
      <c r="AI35" s="21">
        <v>5.8665831827964938</v>
      </c>
      <c r="AJ35" s="21">
        <v>9.5041598439655779</v>
      </c>
      <c r="AK35" s="21">
        <v>6.7984745191707479</v>
      </c>
      <c r="AL35" s="21">
        <v>3.1119050293106643</v>
      </c>
    </row>
    <row r="36" spans="1:38" ht="15.75">
      <c r="A36" s="13" t="s">
        <v>74</v>
      </c>
      <c r="B36" s="2" t="s">
        <v>115</v>
      </c>
      <c r="C36" s="40">
        <v>130.97688000000002</v>
      </c>
      <c r="D36" s="40">
        <v>0</v>
      </c>
      <c r="E36" s="40">
        <v>52.390752000000006</v>
      </c>
      <c r="F36" s="40">
        <v>52.390752000000006</v>
      </c>
      <c r="G36" s="40">
        <v>26.195376000000003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</row>
    <row r="37" spans="1:38" ht="16.5" thickBot="1">
      <c r="A37" s="23" t="s">
        <v>75</v>
      </c>
      <c r="B37" s="24" t="s">
        <v>117</v>
      </c>
      <c r="C37" s="25">
        <v>2572.4752636421999</v>
      </c>
      <c r="D37" s="25">
        <v>0</v>
      </c>
      <c r="E37" s="25">
        <v>922.0110303730828</v>
      </c>
      <c r="F37" s="25">
        <v>916.56853037308281</v>
      </c>
      <c r="G37" s="25">
        <v>582.20412134023741</v>
      </c>
      <c r="H37" s="25">
        <v>2.8653793854735388</v>
      </c>
      <c r="I37" s="25">
        <v>3.1067342295572931</v>
      </c>
      <c r="J37" s="25">
        <v>3.0800115761810654</v>
      </c>
      <c r="K37" s="25">
        <v>3.3338319130023151</v>
      </c>
      <c r="L37" s="25">
        <v>3.4581790655439706</v>
      </c>
      <c r="M37" s="25">
        <v>3.454132071203694</v>
      </c>
      <c r="N37" s="25">
        <v>3.733908427001555</v>
      </c>
      <c r="O37" s="25">
        <v>3.751220744030475</v>
      </c>
      <c r="P37" s="25">
        <v>4.05588873853607</v>
      </c>
      <c r="Q37" s="25">
        <v>8.1116446709118968</v>
      </c>
      <c r="R37" s="25">
        <v>4.6660136007157806</v>
      </c>
      <c r="S37" s="25">
        <v>4.7801551313112256</v>
      </c>
      <c r="T37" s="25">
        <v>5.337274817385687</v>
      </c>
      <c r="U37" s="25">
        <v>5.3852598587518097</v>
      </c>
      <c r="V37" s="25">
        <v>7.7281145544046579</v>
      </c>
      <c r="W37" s="25">
        <v>4.2921390217894881</v>
      </c>
      <c r="X37" s="25">
        <v>4.559328476217539</v>
      </c>
      <c r="Y37" s="25">
        <v>4.694509064414758</v>
      </c>
      <c r="Z37" s="25">
        <v>4.8348758808402801</v>
      </c>
      <c r="AA37" s="25">
        <v>4.8436960660245347</v>
      </c>
      <c r="AB37" s="25">
        <v>5.1321276096844723</v>
      </c>
      <c r="AC37" s="25">
        <v>5.1525533406820925</v>
      </c>
      <c r="AD37" s="25">
        <v>5.3161573786336458</v>
      </c>
      <c r="AE37" s="25">
        <v>5.7601985948313299</v>
      </c>
      <c r="AF37" s="25">
        <v>5.6631629029989785</v>
      </c>
      <c r="AG37" s="25">
        <v>3.6248805541727207</v>
      </c>
      <c r="AH37" s="25">
        <v>5.6890813062514081</v>
      </c>
      <c r="AI37" s="25">
        <v>5.8665831827964938</v>
      </c>
      <c r="AJ37" s="25">
        <v>9.5041598439655779</v>
      </c>
      <c r="AK37" s="25">
        <v>6.7984745191707479</v>
      </c>
      <c r="AL37" s="25">
        <v>3.1119050293106643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2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AN39"/>
  <sheetViews>
    <sheetView workbookViewId="0">
      <selection activeCell="B22" sqref="B22"/>
    </sheetView>
  </sheetViews>
  <sheetFormatPr defaultRowHeight="15"/>
  <cols>
    <col min="1" max="1" width="8.28515625" customWidth="1"/>
    <col min="2" max="2" width="55" customWidth="1"/>
    <col min="3" max="3" width="14.85546875" customWidth="1"/>
    <col min="5" max="5" width="12.28515625" customWidth="1"/>
    <col min="6" max="6" width="12.42578125" customWidth="1"/>
    <col min="7" max="7" width="11.85546875" customWidth="1"/>
  </cols>
  <sheetData>
    <row r="1" spans="1:38" ht="15.75">
      <c r="A1" s="46" t="s">
        <v>147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f t="shared" ref="I4:AL4" si="0">H4+1</f>
        <v>2016</v>
      </c>
      <c r="J4" s="11">
        <f t="shared" si="0"/>
        <v>2017</v>
      </c>
      <c r="K4" s="11">
        <f t="shared" si="0"/>
        <v>2018</v>
      </c>
      <c r="L4" s="11">
        <f t="shared" si="0"/>
        <v>2019</v>
      </c>
      <c r="M4" s="11">
        <f t="shared" si="0"/>
        <v>2020</v>
      </c>
      <c r="N4" s="11">
        <f t="shared" si="0"/>
        <v>2021</v>
      </c>
      <c r="O4" s="11">
        <f t="shared" si="0"/>
        <v>2022</v>
      </c>
      <c r="P4" s="11">
        <f t="shared" si="0"/>
        <v>2023</v>
      </c>
      <c r="Q4" s="11">
        <f t="shared" si="0"/>
        <v>2024</v>
      </c>
      <c r="R4" s="11">
        <f t="shared" si="0"/>
        <v>2025</v>
      </c>
      <c r="S4" s="11">
        <f t="shared" si="0"/>
        <v>2026</v>
      </c>
      <c r="T4" s="11">
        <f t="shared" si="0"/>
        <v>2027</v>
      </c>
      <c r="U4" s="11">
        <f t="shared" si="0"/>
        <v>2028</v>
      </c>
      <c r="V4" s="11">
        <f t="shared" si="0"/>
        <v>2029</v>
      </c>
      <c r="W4" s="11">
        <f t="shared" si="0"/>
        <v>2030</v>
      </c>
      <c r="X4" s="11">
        <f t="shared" si="0"/>
        <v>2031</v>
      </c>
      <c r="Y4" s="11">
        <f t="shared" si="0"/>
        <v>2032</v>
      </c>
      <c r="Z4" s="11">
        <f t="shared" si="0"/>
        <v>2033</v>
      </c>
      <c r="AA4" s="11">
        <f t="shared" si="0"/>
        <v>2034</v>
      </c>
      <c r="AB4" s="11">
        <f t="shared" si="0"/>
        <v>2035</v>
      </c>
      <c r="AC4" s="11">
        <f t="shared" si="0"/>
        <v>2036</v>
      </c>
      <c r="AD4" s="11">
        <f t="shared" si="0"/>
        <v>2037</v>
      </c>
      <c r="AE4" s="11">
        <f t="shared" si="0"/>
        <v>2038</v>
      </c>
      <c r="AF4" s="11">
        <f t="shared" si="0"/>
        <v>2039</v>
      </c>
      <c r="AG4" s="11">
        <f t="shared" si="0"/>
        <v>2040</v>
      </c>
      <c r="AH4" s="11">
        <f t="shared" si="0"/>
        <v>2041</v>
      </c>
      <c r="AI4" s="11">
        <f t="shared" si="0"/>
        <v>2042</v>
      </c>
      <c r="AJ4" s="11">
        <f t="shared" si="0"/>
        <v>2043</v>
      </c>
      <c r="AK4" s="11">
        <f t="shared" si="0"/>
        <v>2044</v>
      </c>
      <c r="AL4" s="11">
        <f t="shared" si="0"/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6">
        <v>96.940799999999996</v>
      </c>
      <c r="D7" s="16">
        <v>0</v>
      </c>
      <c r="E7" s="16">
        <v>38.776319999999998</v>
      </c>
      <c r="F7" s="16">
        <v>38.776319999999998</v>
      </c>
      <c r="G7" s="16">
        <v>19.388159999999999</v>
      </c>
      <c r="H7" s="16">
        <v>0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ht="15.75">
      <c r="A8" s="15" t="s">
        <v>36</v>
      </c>
      <c r="B8" s="14" t="s">
        <v>100</v>
      </c>
      <c r="C8" s="16">
        <v>30.784000000000002</v>
      </c>
      <c r="D8" s="16">
        <v>0</v>
      </c>
      <c r="E8" s="16">
        <v>12.313600000000001</v>
      </c>
      <c r="F8" s="16">
        <v>12.313600000000001</v>
      </c>
      <c r="G8" s="16">
        <v>6.1568000000000005</v>
      </c>
      <c r="H8" s="16">
        <v>0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</row>
    <row r="9" spans="1:38" ht="15.75">
      <c r="A9" s="15" t="s">
        <v>37</v>
      </c>
      <c r="B9" s="14" t="s">
        <v>38</v>
      </c>
      <c r="C9" s="16">
        <v>621.01090552000016</v>
      </c>
      <c r="D9" s="16">
        <v>0</v>
      </c>
      <c r="E9" s="16">
        <v>134.90636220800002</v>
      </c>
      <c r="F9" s="16">
        <v>134.90636220800002</v>
      </c>
      <c r="G9" s="16">
        <v>124.202181104</v>
      </c>
      <c r="H9" s="16">
        <v>56.749000000000002</v>
      </c>
      <c r="I9" s="16">
        <v>56.749000000000002</v>
      </c>
      <c r="J9" s="16">
        <v>56.749000000000002</v>
      </c>
      <c r="K9" s="16">
        <v>56.749000000000002</v>
      </c>
      <c r="L9" s="16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ht="15.75">
      <c r="A10" s="15" t="s">
        <v>39</v>
      </c>
      <c r="B10" s="14" t="s">
        <v>101</v>
      </c>
      <c r="C10" s="16">
        <v>24.012853246753245</v>
      </c>
      <c r="D10" s="16">
        <v>0</v>
      </c>
      <c r="E10" s="16">
        <v>5.6301430014430025</v>
      </c>
      <c r="F10" s="16">
        <v>5.6301430014430025</v>
      </c>
      <c r="G10" s="16">
        <v>10.013173304473305</v>
      </c>
      <c r="H10" s="16">
        <v>0</v>
      </c>
      <c r="I10" s="16">
        <v>0.13696969696969699</v>
      </c>
      <c r="J10" s="16">
        <v>0.13696969696969699</v>
      </c>
      <c r="K10" s="16">
        <v>0</v>
      </c>
      <c r="L10" s="16">
        <v>0.13696969696969699</v>
      </c>
      <c r="M10" s="16">
        <v>0</v>
      </c>
      <c r="N10" s="16">
        <v>0.13696969696969699</v>
      </c>
      <c r="O10" s="16">
        <v>0</v>
      </c>
      <c r="P10" s="16">
        <v>0.13696969696969699</v>
      </c>
      <c r="Q10" s="16">
        <v>0.13696969696969699</v>
      </c>
      <c r="R10" s="16">
        <v>0.13696969696969699</v>
      </c>
      <c r="S10" s="16">
        <v>0</v>
      </c>
      <c r="T10" s="16">
        <v>0.13696969696969699</v>
      </c>
      <c r="U10" s="16">
        <v>0</v>
      </c>
      <c r="V10" s="16">
        <v>0.27393939393939398</v>
      </c>
      <c r="W10" s="16">
        <v>0.13696969696969699</v>
      </c>
      <c r="X10" s="16">
        <v>0</v>
      </c>
      <c r="Y10" s="16">
        <v>0.13696969696969699</v>
      </c>
      <c r="Z10" s="16">
        <v>0</v>
      </c>
      <c r="AA10" s="16">
        <v>0.13696969696969699</v>
      </c>
      <c r="AB10" s="16">
        <v>0.13696969696969699</v>
      </c>
      <c r="AC10" s="16">
        <v>0</v>
      </c>
      <c r="AD10" s="16">
        <v>0.13696969696969699</v>
      </c>
      <c r="AE10" s="16">
        <v>0.13696969696969699</v>
      </c>
      <c r="AF10" s="16">
        <v>0</v>
      </c>
      <c r="AG10" s="16">
        <v>0.13696969696969699</v>
      </c>
      <c r="AH10" s="16">
        <v>0</v>
      </c>
      <c r="AI10" s="16">
        <v>0.13696969696969699</v>
      </c>
      <c r="AJ10" s="16">
        <v>0.13696969696969699</v>
      </c>
      <c r="AK10" s="16">
        <v>0.13696969696969699</v>
      </c>
      <c r="AL10" s="16">
        <v>0</v>
      </c>
    </row>
    <row r="11" spans="1:38" ht="15.75">
      <c r="A11" s="15" t="s">
        <v>40</v>
      </c>
      <c r="B11" s="14" t="s">
        <v>102</v>
      </c>
      <c r="C11" s="16">
        <v>1.3200000000000003</v>
      </c>
      <c r="D11" s="16">
        <v>0</v>
      </c>
      <c r="E11" s="16">
        <v>0.44000000000000006</v>
      </c>
      <c r="F11" s="16">
        <v>0.44000000000000006</v>
      </c>
      <c r="G11" s="16">
        <v>0.44000000000000006</v>
      </c>
      <c r="H11" s="16">
        <v>0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</row>
    <row r="12" spans="1:38" ht="15.75">
      <c r="A12" s="15" t="s">
        <v>41</v>
      </c>
      <c r="B12" s="14" t="s">
        <v>42</v>
      </c>
      <c r="C12" s="16">
        <v>26.635767955589042</v>
      </c>
      <c r="D12" s="16">
        <v>0</v>
      </c>
      <c r="E12" s="16">
        <v>8.8785893185296807</v>
      </c>
      <c r="F12" s="16">
        <v>8.8785893185296807</v>
      </c>
      <c r="G12" s="16">
        <v>8.8785893185296807</v>
      </c>
      <c r="H12" s="16">
        <v>0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</row>
    <row r="13" spans="1:38" ht="15.75">
      <c r="A13" s="15" t="s">
        <v>43</v>
      </c>
      <c r="B13" s="14" t="s">
        <v>103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</row>
    <row r="14" spans="1:38" ht="15.75">
      <c r="A14" s="15" t="s">
        <v>44</v>
      </c>
      <c r="B14" s="14" t="s">
        <v>104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38" ht="15.75">
      <c r="A15" s="15" t="s">
        <v>45</v>
      </c>
      <c r="B15" s="14" t="s">
        <v>105</v>
      </c>
      <c r="C15" s="16">
        <v>800.70432672234222</v>
      </c>
      <c r="D15" s="16">
        <v>0</v>
      </c>
      <c r="E15" s="16">
        <v>200.94501452797272</v>
      </c>
      <c r="F15" s="16">
        <v>200.94501452797272</v>
      </c>
      <c r="G15" s="16">
        <v>169.078903727003</v>
      </c>
      <c r="H15" s="16">
        <v>56.749000000000002</v>
      </c>
      <c r="I15" s="16">
        <v>56.885969696969703</v>
      </c>
      <c r="J15" s="16">
        <v>56.885969696969703</v>
      </c>
      <c r="K15" s="16">
        <v>56.749000000000002</v>
      </c>
      <c r="L15" s="16">
        <v>0.13696969696969699</v>
      </c>
      <c r="M15" s="16">
        <v>0</v>
      </c>
      <c r="N15" s="16">
        <v>0.13696969696969699</v>
      </c>
      <c r="O15" s="16">
        <v>0</v>
      </c>
      <c r="P15" s="16">
        <v>0.13696969696969699</v>
      </c>
      <c r="Q15" s="16">
        <v>0.13696969696969699</v>
      </c>
      <c r="R15" s="16">
        <v>0.13696969696969699</v>
      </c>
      <c r="S15" s="16">
        <v>0</v>
      </c>
      <c r="T15" s="16">
        <v>0.13696969696969699</v>
      </c>
      <c r="U15" s="16">
        <v>0</v>
      </c>
      <c r="V15" s="16">
        <v>0.27393939393939398</v>
      </c>
      <c r="W15" s="16">
        <v>0.13696969696969699</v>
      </c>
      <c r="X15" s="16">
        <v>0</v>
      </c>
      <c r="Y15" s="16">
        <v>0.13696969696969699</v>
      </c>
      <c r="Z15" s="16">
        <v>0</v>
      </c>
      <c r="AA15" s="16">
        <v>0.13696969696969699</v>
      </c>
      <c r="AB15" s="16">
        <v>0.13696969696969699</v>
      </c>
      <c r="AC15" s="16">
        <v>0</v>
      </c>
      <c r="AD15" s="16">
        <v>0.13696969696969699</v>
      </c>
      <c r="AE15" s="16">
        <v>0.13696969696969699</v>
      </c>
      <c r="AF15" s="16">
        <v>0</v>
      </c>
      <c r="AG15" s="16">
        <v>0.13696969696969699</v>
      </c>
      <c r="AH15" s="16">
        <v>0</v>
      </c>
      <c r="AI15" s="16">
        <v>0.13696969696969699</v>
      </c>
      <c r="AJ15" s="16">
        <v>0.13696969696969699</v>
      </c>
      <c r="AK15" s="16">
        <v>0.13696969696969699</v>
      </c>
      <c r="AL15" s="16">
        <v>0</v>
      </c>
    </row>
    <row r="16" spans="1:38" ht="15.75">
      <c r="A16" s="13" t="s">
        <v>46</v>
      </c>
      <c r="B16" s="2" t="s">
        <v>47</v>
      </c>
      <c r="C16" s="16"/>
      <c r="D16" s="16"/>
      <c r="E16" s="16"/>
      <c r="F16" s="1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</row>
    <row r="17" spans="1:40" ht="15.75">
      <c r="A17" s="15" t="s">
        <v>48</v>
      </c>
      <c r="B17" s="14" t="s">
        <v>106</v>
      </c>
      <c r="C17" s="16">
        <f t="shared" ref="C17:C19" si="1">SUM(D17:AL17)</f>
        <v>0</v>
      </c>
      <c r="D17" s="16"/>
      <c r="E17" s="16"/>
      <c r="F17" s="16"/>
      <c r="G17" s="16">
        <f>+'[1]Inv Frotas 2'!E357/1000000</f>
        <v>0</v>
      </c>
      <c r="H17" s="16">
        <f>+'[1]Inv Frotas 2'!F357/1000000</f>
        <v>0</v>
      </c>
      <c r="I17" s="16">
        <f>+'[1]Inv Frotas 2'!G357/1000000</f>
        <v>0</v>
      </c>
      <c r="J17" s="16">
        <f>+'[1]Inv Frotas 2'!H357/1000000</f>
        <v>0</v>
      </c>
      <c r="K17" s="16">
        <f>+'[1]Inv Frotas 2'!I357/1000000</f>
        <v>0</v>
      </c>
      <c r="L17" s="16">
        <f>+'[1]Inv Frotas 2'!J357/1000000</f>
        <v>0</v>
      </c>
      <c r="M17" s="16">
        <f>+'[1]Inv Frotas 2'!K357/1000000</f>
        <v>0</v>
      </c>
      <c r="N17" s="16">
        <f>+'[1]Inv Frotas 2'!L357/1000000</f>
        <v>0</v>
      </c>
      <c r="O17" s="16">
        <f>+'[1]Inv Frotas 2'!M357/1000000</f>
        <v>0</v>
      </c>
      <c r="P17" s="16">
        <f>+'[1]Inv Frotas 2'!N357/1000000</f>
        <v>0</v>
      </c>
      <c r="Q17" s="16">
        <f>+'[1]Inv Frotas 2'!O357/1000000</f>
        <v>0</v>
      </c>
      <c r="R17" s="16">
        <f>+'[1]Inv Frotas 2'!P357/1000000</f>
        <v>0</v>
      </c>
      <c r="S17" s="16">
        <f>+'[1]Inv Frotas 2'!Q357/1000000</f>
        <v>0</v>
      </c>
      <c r="T17" s="16">
        <f>+'[1]Inv Frotas 2'!R357/1000000</f>
        <v>0</v>
      </c>
      <c r="U17" s="16">
        <f>+'[1]Inv Frotas 2'!S357/1000000</f>
        <v>0</v>
      </c>
      <c r="V17" s="16">
        <f>+'[1]Inv Frotas 2'!T357/1000000</f>
        <v>0</v>
      </c>
      <c r="W17" s="16">
        <f>+'[1]Inv Frotas 2'!U357/1000000</f>
        <v>0</v>
      </c>
      <c r="X17" s="16">
        <f>+'[1]Inv Frotas 2'!V357/1000000</f>
        <v>0</v>
      </c>
      <c r="Y17" s="16">
        <f>+'[1]Inv Frotas 2'!W357/1000000</f>
        <v>0</v>
      </c>
      <c r="Z17" s="16">
        <f>+'[1]Inv Frotas 2'!X357/1000000</f>
        <v>0</v>
      </c>
      <c r="AA17" s="16">
        <f>+'[1]Inv Frotas 2'!Y357/1000000</f>
        <v>0</v>
      </c>
      <c r="AB17" s="16">
        <f>+'[1]Inv Frotas 2'!Z357/1000000</f>
        <v>0</v>
      </c>
      <c r="AC17" s="16">
        <f>+'[1]Inv Frotas 2'!AA357/1000000</f>
        <v>0</v>
      </c>
      <c r="AD17" s="16">
        <f>+'[1]Inv Frotas 2'!AB357/1000000</f>
        <v>0</v>
      </c>
      <c r="AE17" s="16">
        <f>+'[1]Inv Frotas 2'!AC357/1000000</f>
        <v>0</v>
      </c>
      <c r="AF17" s="16">
        <f>+'[1]Inv Frotas 2'!AD357/1000000</f>
        <v>0</v>
      </c>
      <c r="AG17" s="16">
        <f>+'[1]Inv Frotas 2'!AE357/1000000</f>
        <v>0</v>
      </c>
      <c r="AH17" s="16">
        <f>+'[1]Inv Frotas 2'!AF357/1000000</f>
        <v>0</v>
      </c>
      <c r="AI17" s="16">
        <f>+'[1]Inv Frotas 2'!AG357/1000000</f>
        <v>0</v>
      </c>
      <c r="AJ17" s="16">
        <f>+'[1]Inv Frotas 2'!AH357/1000000</f>
        <v>0</v>
      </c>
      <c r="AK17" s="16">
        <f>+'[1]Inv Frotas 2'!AI357/1000000</f>
        <v>0</v>
      </c>
      <c r="AL17" s="16">
        <f>+'[1]Inv Frotas 2'!AJ357/1000000</f>
        <v>0</v>
      </c>
    </row>
    <row r="18" spans="1:40" ht="15.75">
      <c r="A18" s="15" t="s">
        <v>49</v>
      </c>
      <c r="B18" s="14" t="s">
        <v>107</v>
      </c>
      <c r="C18" s="16">
        <f t="shared" si="1"/>
        <v>0</v>
      </c>
      <c r="D18" s="16">
        <f>+'[1]Capex SOE BC'!E20</f>
        <v>0</v>
      </c>
      <c r="E18" s="16">
        <f>+'[1]Capex SOE BC'!F20</f>
        <v>0</v>
      </c>
      <c r="F18" s="16">
        <f>+'[1]Capex SOE BC'!G20</f>
        <v>0</v>
      </c>
      <c r="G18" s="16">
        <f>+'[1]Capex SOE BC'!H20</f>
        <v>0</v>
      </c>
      <c r="H18" s="16">
        <f>+'[1]Capex SOE BC'!I20</f>
        <v>0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</row>
    <row r="19" spans="1:40" ht="15.75">
      <c r="A19" s="15" t="s">
        <v>50</v>
      </c>
      <c r="B19" s="14" t="s">
        <v>108</v>
      </c>
      <c r="C19" s="16">
        <f t="shared" si="1"/>
        <v>0</v>
      </c>
      <c r="D19" s="16">
        <f>SUM(D17:D18)</f>
        <v>0</v>
      </c>
      <c r="E19" s="16">
        <f t="shared" ref="E19:AL19" si="2">SUM(E17:E18)</f>
        <v>0</v>
      </c>
      <c r="F19" s="16">
        <f t="shared" si="2"/>
        <v>0</v>
      </c>
      <c r="G19" s="16">
        <f t="shared" si="2"/>
        <v>0</v>
      </c>
      <c r="H19" s="16">
        <f t="shared" si="2"/>
        <v>0</v>
      </c>
      <c r="I19" s="16">
        <f t="shared" si="2"/>
        <v>0</v>
      </c>
      <c r="J19" s="16">
        <f t="shared" si="2"/>
        <v>0</v>
      </c>
      <c r="K19" s="16">
        <f t="shared" si="2"/>
        <v>0</v>
      </c>
      <c r="L19" s="16">
        <f t="shared" si="2"/>
        <v>0</v>
      </c>
      <c r="M19" s="16">
        <f t="shared" si="2"/>
        <v>0</v>
      </c>
      <c r="N19" s="16">
        <f t="shared" si="2"/>
        <v>0</v>
      </c>
      <c r="O19" s="16">
        <f t="shared" si="2"/>
        <v>0</v>
      </c>
      <c r="P19" s="16">
        <f t="shared" si="2"/>
        <v>0</v>
      </c>
      <c r="Q19" s="16">
        <f t="shared" si="2"/>
        <v>0</v>
      </c>
      <c r="R19" s="16">
        <f t="shared" si="2"/>
        <v>0</v>
      </c>
      <c r="S19" s="16">
        <f t="shared" si="2"/>
        <v>0</v>
      </c>
      <c r="T19" s="16">
        <f t="shared" si="2"/>
        <v>0</v>
      </c>
      <c r="U19" s="16">
        <f t="shared" si="2"/>
        <v>0</v>
      </c>
      <c r="V19" s="16">
        <f t="shared" si="2"/>
        <v>0</v>
      </c>
      <c r="W19" s="16">
        <f t="shared" si="2"/>
        <v>0</v>
      </c>
      <c r="X19" s="16">
        <f t="shared" si="2"/>
        <v>0</v>
      </c>
      <c r="Y19" s="16">
        <f t="shared" si="2"/>
        <v>0</v>
      </c>
      <c r="Z19" s="16">
        <f t="shared" si="2"/>
        <v>0</v>
      </c>
      <c r="AA19" s="16">
        <f t="shared" si="2"/>
        <v>0</v>
      </c>
      <c r="AB19" s="16">
        <f t="shared" si="2"/>
        <v>0</v>
      </c>
      <c r="AC19" s="16">
        <f t="shared" si="2"/>
        <v>0</v>
      </c>
      <c r="AD19" s="16">
        <f t="shared" si="2"/>
        <v>0</v>
      </c>
      <c r="AE19" s="16">
        <f t="shared" si="2"/>
        <v>0</v>
      </c>
      <c r="AF19" s="16">
        <f t="shared" si="2"/>
        <v>0</v>
      </c>
      <c r="AG19" s="16">
        <f t="shared" si="2"/>
        <v>0</v>
      </c>
      <c r="AH19" s="16">
        <f t="shared" si="2"/>
        <v>0</v>
      </c>
      <c r="AI19" s="16">
        <f t="shared" si="2"/>
        <v>0</v>
      </c>
      <c r="AJ19" s="16">
        <f t="shared" si="2"/>
        <v>0</v>
      </c>
      <c r="AK19" s="16">
        <f t="shared" si="2"/>
        <v>0</v>
      </c>
      <c r="AL19" s="16">
        <f t="shared" si="2"/>
        <v>0</v>
      </c>
    </row>
    <row r="20" spans="1:40" ht="15.75">
      <c r="A20" s="13" t="s">
        <v>51</v>
      </c>
      <c r="B20" s="2" t="s">
        <v>52</v>
      </c>
      <c r="C20" s="16"/>
      <c r="D20" s="16"/>
      <c r="E20" s="16"/>
      <c r="F20" s="16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</row>
    <row r="21" spans="1:40" ht="15.75">
      <c r="A21" s="15" t="s">
        <v>53</v>
      </c>
      <c r="B21" s="14" t="s">
        <v>109</v>
      </c>
      <c r="C21" s="16">
        <f t="shared" ref="C21:C23" si="3">SUM(D21:AL21)</f>
        <v>0</v>
      </c>
      <c r="D21" s="16"/>
      <c r="E21" s="16"/>
      <c r="F21" s="16"/>
      <c r="G21" s="16">
        <f>'[1]Inv Frotas 2'!E358/1000000</f>
        <v>0</v>
      </c>
      <c r="H21" s="16">
        <f>'[1]Inv Frotas 2'!F358/1000000</f>
        <v>0</v>
      </c>
      <c r="I21" s="16">
        <f>'[1]Inv Frotas 2'!G358/1000000</f>
        <v>0</v>
      </c>
      <c r="J21" s="16">
        <f>'[1]Inv Frotas 2'!H358/1000000</f>
        <v>0</v>
      </c>
      <c r="K21" s="16">
        <f>'[1]Inv Frotas 2'!I358/1000000</f>
        <v>0</v>
      </c>
      <c r="L21" s="16">
        <f>'[1]Inv Frotas 2'!J358/1000000</f>
        <v>0</v>
      </c>
      <c r="M21" s="16">
        <f>'[1]Inv Frotas 2'!K358/1000000</f>
        <v>0</v>
      </c>
      <c r="N21" s="16">
        <f>'[1]Inv Frotas 2'!L358/1000000</f>
        <v>0</v>
      </c>
      <c r="O21" s="16">
        <f>'[1]Inv Frotas 2'!M358/1000000</f>
        <v>0</v>
      </c>
      <c r="P21" s="16">
        <f>'[1]Inv Frotas 2'!N358/1000000</f>
        <v>0</v>
      </c>
      <c r="Q21" s="16">
        <f>'[1]Inv Frotas 2'!O358/1000000</f>
        <v>0</v>
      </c>
      <c r="R21" s="16">
        <f>'[1]Inv Frotas 2'!P358/1000000</f>
        <v>0</v>
      </c>
      <c r="S21" s="16">
        <f>'[1]Inv Frotas 2'!Q358/1000000</f>
        <v>0</v>
      </c>
      <c r="T21" s="16">
        <f>'[1]Inv Frotas 2'!R358/1000000</f>
        <v>0</v>
      </c>
      <c r="U21" s="16">
        <f>'[1]Inv Frotas 2'!S358/1000000</f>
        <v>0</v>
      </c>
      <c r="V21" s="16">
        <f>'[1]Inv Frotas 2'!T358/1000000</f>
        <v>0</v>
      </c>
      <c r="W21" s="16">
        <f>'[1]Inv Frotas 2'!U358/1000000</f>
        <v>0</v>
      </c>
      <c r="X21" s="16">
        <f>'[1]Inv Frotas 2'!V358/1000000</f>
        <v>0</v>
      </c>
      <c r="Y21" s="16">
        <f>'[1]Inv Frotas 2'!W358/1000000</f>
        <v>0</v>
      </c>
      <c r="Z21" s="16">
        <f>'[1]Inv Frotas 2'!X358/1000000</f>
        <v>0</v>
      </c>
      <c r="AA21" s="16">
        <f>'[1]Inv Frotas 2'!Y358/1000000</f>
        <v>0</v>
      </c>
      <c r="AB21" s="16">
        <f>'[1]Inv Frotas 2'!Z358/1000000</f>
        <v>0</v>
      </c>
      <c r="AC21" s="16">
        <f>'[1]Inv Frotas 2'!AA358/1000000</f>
        <v>0</v>
      </c>
      <c r="AD21" s="16">
        <f>'[1]Inv Frotas 2'!AB358/1000000</f>
        <v>0</v>
      </c>
      <c r="AE21" s="16">
        <f>'[1]Inv Frotas 2'!AC358/1000000</f>
        <v>0</v>
      </c>
      <c r="AF21" s="16">
        <f>'[1]Inv Frotas 2'!AD358/1000000</f>
        <v>0</v>
      </c>
      <c r="AG21" s="16">
        <f>'[1]Inv Frotas 2'!AE358/1000000</f>
        <v>0</v>
      </c>
      <c r="AH21" s="16">
        <f>'[1]Inv Frotas 2'!AF358/1000000</f>
        <v>0</v>
      </c>
      <c r="AI21" s="16">
        <f>'[1]Inv Frotas 2'!AG358/1000000</f>
        <v>0</v>
      </c>
      <c r="AJ21" s="16">
        <f>'[1]Inv Frotas 2'!AH358/1000000</f>
        <v>0</v>
      </c>
      <c r="AK21" s="16">
        <f>'[1]Inv Frotas 2'!AI358/1000000</f>
        <v>0</v>
      </c>
      <c r="AL21" s="16">
        <f>'[1]Inv Frotas 2'!AJ358/1000000</f>
        <v>0</v>
      </c>
    </row>
    <row r="22" spans="1:40" ht="15.75">
      <c r="A22" s="15" t="s">
        <v>54</v>
      </c>
      <c r="B22" s="14" t="s">
        <v>107</v>
      </c>
      <c r="C22" s="16">
        <f t="shared" si="3"/>
        <v>0</v>
      </c>
      <c r="D22" s="16">
        <f>+'[1]Capex SOE BC'!E25</f>
        <v>0</v>
      </c>
      <c r="E22" s="16">
        <f>+'[1]Capex SOE BC'!F25</f>
        <v>0</v>
      </c>
      <c r="F22" s="16">
        <f>+'[1]Capex SOE BC'!G25</f>
        <v>0</v>
      </c>
      <c r="G22" s="16">
        <f>+'[1]Capex SOE BC'!H25</f>
        <v>0</v>
      </c>
      <c r="H22" s="16">
        <f>+'[1]Capex SOE BC'!I25</f>
        <v>0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</row>
    <row r="23" spans="1:40" ht="15.75">
      <c r="A23" s="15" t="s">
        <v>55</v>
      </c>
      <c r="B23" s="14" t="s">
        <v>110</v>
      </c>
      <c r="C23" s="16">
        <f t="shared" si="3"/>
        <v>0</v>
      </c>
      <c r="D23" s="16">
        <f>SUM(D21:D22)</f>
        <v>0</v>
      </c>
      <c r="E23" s="16">
        <f t="shared" ref="E23:AL23" si="4">SUM(E21:E22)</f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  <c r="AH23" s="16">
        <f t="shared" si="4"/>
        <v>0</v>
      </c>
      <c r="AI23" s="16">
        <f t="shared" si="4"/>
        <v>0</v>
      </c>
      <c r="AJ23" s="16">
        <f t="shared" si="4"/>
        <v>0</v>
      </c>
      <c r="AK23" s="16">
        <f t="shared" si="4"/>
        <v>0</v>
      </c>
      <c r="AL23" s="16">
        <f t="shared" si="4"/>
        <v>0</v>
      </c>
    </row>
    <row r="24" spans="1:40" ht="15.75">
      <c r="A24" s="13" t="s">
        <v>56</v>
      </c>
      <c r="B24" s="2" t="s">
        <v>57</v>
      </c>
      <c r="C24" s="16"/>
      <c r="D24" s="16"/>
      <c r="E24" s="16"/>
      <c r="F24" s="1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</row>
    <row r="25" spans="1:40" ht="15.75">
      <c r="A25" s="15" t="s">
        <v>58</v>
      </c>
      <c r="B25" s="14" t="s">
        <v>111</v>
      </c>
      <c r="C25" s="16">
        <f t="shared" ref="C25:C26" si="5">SUM(D25:AL25)</f>
        <v>0</v>
      </c>
      <c r="D25" s="16">
        <f>+'[1]Capex SOE BC'!E29</f>
        <v>0</v>
      </c>
      <c r="E25" s="16">
        <f>+'[1]Capex SOE BC'!F29</f>
        <v>0</v>
      </c>
      <c r="F25" s="16">
        <f>+'[1]Capex SOE BC'!G29</f>
        <v>0</v>
      </c>
      <c r="G25" s="16">
        <f>+'[1]Capex SOE BC'!H29</f>
        <v>0</v>
      </c>
      <c r="H25" s="16">
        <f>+'[1]Capex SOE BC'!I29</f>
        <v>0</v>
      </c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</row>
    <row r="26" spans="1:40" ht="15.75">
      <c r="A26" s="15" t="s">
        <v>118</v>
      </c>
      <c r="B26" s="14" t="s">
        <v>112</v>
      </c>
      <c r="C26" s="16">
        <f t="shared" si="5"/>
        <v>0</v>
      </c>
      <c r="D26" s="16">
        <f>+D25</f>
        <v>0</v>
      </c>
      <c r="E26" s="16">
        <f t="shared" ref="E26:AL26" si="6">+E25</f>
        <v>0</v>
      </c>
      <c r="F26" s="16">
        <f t="shared" si="6"/>
        <v>0</v>
      </c>
      <c r="G26" s="16">
        <f t="shared" si="6"/>
        <v>0</v>
      </c>
      <c r="H26" s="16">
        <f t="shared" si="6"/>
        <v>0</v>
      </c>
      <c r="I26" s="16">
        <f t="shared" si="6"/>
        <v>0</v>
      </c>
      <c r="J26" s="16">
        <f t="shared" si="6"/>
        <v>0</v>
      </c>
      <c r="K26" s="16">
        <f t="shared" si="6"/>
        <v>0</v>
      </c>
      <c r="L26" s="16">
        <f t="shared" si="6"/>
        <v>0</v>
      </c>
      <c r="M26" s="16">
        <f t="shared" si="6"/>
        <v>0</v>
      </c>
      <c r="N26" s="16">
        <f t="shared" si="6"/>
        <v>0</v>
      </c>
      <c r="O26" s="16">
        <f t="shared" si="6"/>
        <v>0</v>
      </c>
      <c r="P26" s="16">
        <f t="shared" si="6"/>
        <v>0</v>
      </c>
      <c r="Q26" s="16">
        <f t="shared" si="6"/>
        <v>0</v>
      </c>
      <c r="R26" s="16">
        <f t="shared" si="6"/>
        <v>0</v>
      </c>
      <c r="S26" s="16">
        <f t="shared" si="6"/>
        <v>0</v>
      </c>
      <c r="T26" s="16">
        <f t="shared" si="6"/>
        <v>0</v>
      </c>
      <c r="U26" s="16">
        <f t="shared" si="6"/>
        <v>0</v>
      </c>
      <c r="V26" s="16">
        <f t="shared" si="6"/>
        <v>0</v>
      </c>
      <c r="W26" s="16">
        <f t="shared" si="6"/>
        <v>0</v>
      </c>
      <c r="X26" s="16">
        <f t="shared" si="6"/>
        <v>0</v>
      </c>
      <c r="Y26" s="16">
        <f t="shared" si="6"/>
        <v>0</v>
      </c>
      <c r="Z26" s="16">
        <f t="shared" si="6"/>
        <v>0</v>
      </c>
      <c r="AA26" s="16">
        <f t="shared" si="6"/>
        <v>0</v>
      </c>
      <c r="AB26" s="16">
        <f t="shared" si="6"/>
        <v>0</v>
      </c>
      <c r="AC26" s="16">
        <f t="shared" si="6"/>
        <v>0</v>
      </c>
      <c r="AD26" s="16">
        <f t="shared" si="6"/>
        <v>0</v>
      </c>
      <c r="AE26" s="16">
        <f t="shared" si="6"/>
        <v>0</v>
      </c>
      <c r="AF26" s="16">
        <f t="shared" si="6"/>
        <v>0</v>
      </c>
      <c r="AG26" s="16">
        <f t="shared" si="6"/>
        <v>0</v>
      </c>
      <c r="AH26" s="16">
        <f t="shared" si="6"/>
        <v>0</v>
      </c>
      <c r="AI26" s="16">
        <f t="shared" si="6"/>
        <v>0</v>
      </c>
      <c r="AJ26" s="16">
        <f t="shared" si="6"/>
        <v>0</v>
      </c>
      <c r="AK26" s="16">
        <f t="shared" si="6"/>
        <v>0</v>
      </c>
      <c r="AL26" s="16">
        <f t="shared" si="6"/>
        <v>0</v>
      </c>
    </row>
    <row r="27" spans="1:40" ht="32.25" customHeight="1">
      <c r="A27" s="13" t="s">
        <v>59</v>
      </c>
      <c r="B27" s="20" t="s">
        <v>60</v>
      </c>
      <c r="C27" s="19">
        <v>9.0622852760000008</v>
      </c>
      <c r="D27" s="19">
        <v>0</v>
      </c>
      <c r="E27" s="19">
        <v>3.6249141104000007</v>
      </c>
      <c r="F27" s="19">
        <v>3.6249141104000007</v>
      </c>
      <c r="G27" s="19">
        <v>1.8124570552000003</v>
      </c>
      <c r="H27" s="19">
        <v>0</v>
      </c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</row>
    <row r="28" spans="1:40" ht="33.75" customHeight="1">
      <c r="A28" s="13" t="s">
        <v>61</v>
      </c>
      <c r="B28" s="22" t="s">
        <v>119</v>
      </c>
      <c r="C28" s="21">
        <v>1028.4266119983422</v>
      </c>
      <c r="D28" s="19">
        <v>0</v>
      </c>
      <c r="E28" s="19">
        <v>204.56992863837272</v>
      </c>
      <c r="F28" s="19">
        <v>204.56992863837272</v>
      </c>
      <c r="G28" s="19">
        <v>305.45136078220304</v>
      </c>
      <c r="H28" s="19">
        <v>58.966514016901392</v>
      </c>
      <c r="I28" s="19">
        <v>59.137284906489555</v>
      </c>
      <c r="J28" s="19">
        <v>59.171601748409444</v>
      </c>
      <c r="K28" s="19">
        <v>59.069472415460318</v>
      </c>
      <c r="L28" s="19">
        <v>2.4928139916464485</v>
      </c>
      <c r="M28" s="19">
        <v>2.3917558043199407</v>
      </c>
      <c r="N28" s="19">
        <v>2.5651848805936797</v>
      </c>
      <c r="O28" s="19">
        <v>2.4652307977226737</v>
      </c>
      <c r="P28" s="19">
        <v>2.6397808365443685</v>
      </c>
      <c r="Q28" s="19">
        <v>5.2576351581450886</v>
      </c>
      <c r="R28" s="19">
        <v>2.7559971168421318</v>
      </c>
      <c r="S28" s="19">
        <v>2.6589542278728966</v>
      </c>
      <c r="T28" s="19">
        <v>2.8364599122384644</v>
      </c>
      <c r="U28" s="19">
        <v>2.7406446840823433</v>
      </c>
      <c r="V28" s="19">
        <v>4.7563664724282422</v>
      </c>
      <c r="W28" s="19">
        <v>2.7078587115059745</v>
      </c>
      <c r="X28" s="19">
        <v>2.6066887385610027</v>
      </c>
      <c r="Y28" s="19">
        <v>2.7799588036657612</v>
      </c>
      <c r="Z28" s="19">
        <v>2.6797971489387846</v>
      </c>
      <c r="AA28" s="19">
        <v>2.8540896913556115</v>
      </c>
      <c r="AB28" s="19">
        <v>2.8919345696053083</v>
      </c>
      <c r="AC28" s="19">
        <v>2.7933391152094158</v>
      </c>
      <c r="AD28" s="19">
        <v>2.9692198539642525</v>
      </c>
      <c r="AE28" s="19">
        <v>3.008675234676212</v>
      </c>
      <c r="AF28" s="19">
        <v>2.9117129033726252</v>
      </c>
      <c r="AG28" s="19">
        <v>1.0551728862764018</v>
      </c>
      <c r="AH28" s="19">
        <v>2.7785517720662987</v>
      </c>
      <c r="AI28" s="19">
        <v>2.9518007571222369</v>
      </c>
      <c r="AJ28" s="19">
        <v>5.6836223362413527</v>
      </c>
      <c r="AK28" s="19">
        <v>3.2572744471357331</v>
      </c>
      <c r="AL28" s="19">
        <v>0</v>
      </c>
    </row>
    <row r="29" spans="1:40" ht="15.75">
      <c r="A29" s="13" t="s">
        <v>62</v>
      </c>
      <c r="B29" s="2" t="s">
        <v>63</v>
      </c>
      <c r="C29" s="17"/>
      <c r="D29" s="16"/>
      <c r="E29" s="16"/>
      <c r="F29" s="1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40" ht="15.75">
      <c r="A30" s="15" t="s">
        <v>64</v>
      </c>
      <c r="B30" s="14" t="s">
        <v>113</v>
      </c>
      <c r="C30" s="17">
        <f t="shared" ref="C30:C34" si="7">SUM(D30:AL30)</f>
        <v>0</v>
      </c>
      <c r="D30" s="16"/>
      <c r="E30" s="16"/>
      <c r="F30" s="16"/>
      <c r="G30" s="16"/>
      <c r="H30" s="17">
        <f>'[1]Inv Repo Via'!D207/1000000</f>
        <v>0</v>
      </c>
      <c r="I30" s="17">
        <f>'[1]Inv Repo Via'!E207/1000000</f>
        <v>0</v>
      </c>
      <c r="J30" s="17">
        <f>'[1]Inv Repo Via'!F207/1000000</f>
        <v>0</v>
      </c>
      <c r="K30" s="17">
        <f>'[1]Inv Repo Via'!G207/1000000</f>
        <v>0</v>
      </c>
      <c r="L30" s="17">
        <f>'[1]Inv Repo Via'!H207/1000000</f>
        <v>0</v>
      </c>
      <c r="M30" s="17">
        <f>'[1]Inv Repo Via'!I207/1000000</f>
        <v>0</v>
      </c>
      <c r="N30" s="17">
        <f>'[1]Inv Repo Via'!J207/1000000</f>
        <v>0</v>
      </c>
      <c r="O30" s="17">
        <f>'[1]Inv Repo Via'!K207/1000000</f>
        <v>0</v>
      </c>
      <c r="P30" s="17">
        <f>'[1]Inv Repo Via'!L207/1000000</f>
        <v>0</v>
      </c>
      <c r="Q30" s="17">
        <f>'[1]Inv Repo Via'!M207/1000000</f>
        <v>0</v>
      </c>
      <c r="R30" s="17">
        <f>'[1]Inv Repo Via'!N207/1000000</f>
        <v>0</v>
      </c>
      <c r="S30" s="17">
        <f>'[1]Inv Repo Via'!O207/1000000</f>
        <v>0</v>
      </c>
      <c r="T30" s="17">
        <f>'[1]Inv Repo Via'!P207/1000000</f>
        <v>0</v>
      </c>
      <c r="U30" s="17">
        <f>'[1]Inv Repo Via'!Q207/1000000</f>
        <v>0</v>
      </c>
      <c r="V30" s="17">
        <f>'[1]Inv Repo Via'!R207/1000000</f>
        <v>0</v>
      </c>
      <c r="W30" s="17">
        <f>'[1]Inv Repo Via'!S207/1000000</f>
        <v>0</v>
      </c>
      <c r="X30" s="17">
        <f>'[1]Inv Repo Via'!T207/1000000</f>
        <v>0</v>
      </c>
      <c r="Y30" s="17">
        <f>'[1]Inv Repo Via'!U207/1000000</f>
        <v>0</v>
      </c>
      <c r="Z30" s="17">
        <f>'[1]Inv Repo Via'!V207/1000000</f>
        <v>0</v>
      </c>
      <c r="AA30" s="17">
        <f>'[1]Inv Repo Via'!W207/1000000</f>
        <v>0</v>
      </c>
      <c r="AB30" s="17">
        <f>'[1]Inv Repo Via'!X207/1000000</f>
        <v>0</v>
      </c>
      <c r="AC30" s="17">
        <f>'[1]Inv Repo Via'!Y207/1000000</f>
        <v>0</v>
      </c>
      <c r="AD30" s="17">
        <f>'[1]Inv Repo Via'!Z207/1000000</f>
        <v>0</v>
      </c>
      <c r="AE30" s="17">
        <f>'[1]Inv Repo Via'!AA207/1000000</f>
        <v>0</v>
      </c>
      <c r="AF30" s="17">
        <f>'[1]Inv Repo Via'!AB207/1000000</f>
        <v>0</v>
      </c>
      <c r="AG30" s="17">
        <f>'[1]Inv Repo Via'!AC207/1000000</f>
        <v>0</v>
      </c>
      <c r="AH30" s="17">
        <f>'[1]Inv Repo Via'!AD207/1000000</f>
        <v>0</v>
      </c>
      <c r="AI30" s="17">
        <f>'[1]Inv Repo Via'!AE207/1000000</f>
        <v>0</v>
      </c>
      <c r="AJ30" s="17">
        <f>'[1]Inv Repo Via'!AF207/1000000</f>
        <v>0</v>
      </c>
      <c r="AK30" s="17">
        <f>'[1]Inv Repo Via'!AG207/1000000</f>
        <v>0</v>
      </c>
      <c r="AL30" s="17">
        <f>'[1]Inv Repo Via'!AH207/1000000</f>
        <v>0</v>
      </c>
      <c r="AM30" s="1"/>
      <c r="AN30" s="1"/>
    </row>
    <row r="31" spans="1:40" ht="15.75">
      <c r="A31" s="15" t="s">
        <v>65</v>
      </c>
      <c r="B31" s="14" t="s">
        <v>66</v>
      </c>
      <c r="C31" s="17">
        <f t="shared" si="7"/>
        <v>0</v>
      </c>
      <c r="D31" s="16">
        <f>+'[1]Res Frotas'!E127</f>
        <v>0</v>
      </c>
      <c r="E31" s="16">
        <f>+'[1]Res Frotas'!F127</f>
        <v>0</v>
      </c>
      <c r="F31" s="16">
        <f>+'[1]Res Frotas'!G127</f>
        <v>0</v>
      </c>
      <c r="G31" s="16">
        <f>+'[1]Res Frotas'!H127</f>
        <v>0</v>
      </c>
      <c r="H31" s="16">
        <f>+'[1]Res Frotas'!I127</f>
        <v>0</v>
      </c>
      <c r="I31" s="16">
        <f>+'[1]Res Frotas'!J127</f>
        <v>0</v>
      </c>
      <c r="J31" s="16">
        <f>+'[1]Res Frotas'!K127</f>
        <v>0</v>
      </c>
      <c r="K31" s="16">
        <f>+'[1]Res Frotas'!L127</f>
        <v>0</v>
      </c>
      <c r="L31" s="16">
        <f>+'[1]Res Frotas'!M127</f>
        <v>0</v>
      </c>
      <c r="M31" s="16">
        <f>+'[1]Res Frotas'!N127</f>
        <v>0</v>
      </c>
      <c r="N31" s="16">
        <f>+'[1]Res Frotas'!O127</f>
        <v>0</v>
      </c>
      <c r="O31" s="16">
        <f>+'[1]Res Frotas'!P127</f>
        <v>0</v>
      </c>
      <c r="P31" s="16">
        <f>+'[1]Res Frotas'!Q127</f>
        <v>0</v>
      </c>
      <c r="Q31" s="16">
        <f>+'[1]Res Frotas'!R127</f>
        <v>0</v>
      </c>
      <c r="R31" s="16">
        <f>+'[1]Res Frotas'!S127</f>
        <v>0</v>
      </c>
      <c r="S31" s="16">
        <f>+'[1]Res Frotas'!T127</f>
        <v>0</v>
      </c>
      <c r="T31" s="16">
        <f>+'[1]Res Frotas'!U127</f>
        <v>0</v>
      </c>
      <c r="U31" s="16">
        <f>+'[1]Res Frotas'!V127</f>
        <v>0</v>
      </c>
      <c r="V31" s="16">
        <f>+'[1]Res Frotas'!W127</f>
        <v>0</v>
      </c>
      <c r="W31" s="16">
        <f>+'[1]Res Frotas'!X127</f>
        <v>0</v>
      </c>
      <c r="X31" s="16">
        <f>+'[1]Res Frotas'!Y127</f>
        <v>0</v>
      </c>
      <c r="Y31" s="16">
        <f>+'[1]Res Frotas'!Z127</f>
        <v>0</v>
      </c>
      <c r="Z31" s="16">
        <f>+'[1]Res Frotas'!AA127</f>
        <v>0</v>
      </c>
      <c r="AA31" s="16">
        <f>+'[1]Res Frotas'!AB127</f>
        <v>0</v>
      </c>
      <c r="AB31" s="16">
        <f>+'[1]Res Frotas'!AC127</f>
        <v>0</v>
      </c>
      <c r="AC31" s="16">
        <f>+'[1]Res Frotas'!AD127</f>
        <v>0</v>
      </c>
      <c r="AD31" s="16">
        <f>+'[1]Res Frotas'!AE127</f>
        <v>0</v>
      </c>
      <c r="AE31" s="16">
        <f>+'[1]Res Frotas'!AF127</f>
        <v>0</v>
      </c>
      <c r="AF31" s="16">
        <f>+'[1]Res Frotas'!AG127</f>
        <v>0</v>
      </c>
      <c r="AG31" s="16">
        <f>+'[1]Res Frotas'!AH127</f>
        <v>0</v>
      </c>
      <c r="AH31" s="16">
        <f>+'[1]Res Frotas'!AI127</f>
        <v>0</v>
      </c>
      <c r="AI31" s="16">
        <f>+'[1]Res Frotas'!AJ127</f>
        <v>0</v>
      </c>
      <c r="AJ31" s="16">
        <f>+'[1]Res Frotas'!AK127</f>
        <v>0</v>
      </c>
      <c r="AK31" s="16">
        <f>+'[1]Res Frotas'!AL127</f>
        <v>0</v>
      </c>
      <c r="AL31" s="16">
        <f>+'[1]Res Frotas'!AM127</f>
        <v>0</v>
      </c>
    </row>
    <row r="32" spans="1:40" ht="15.75">
      <c r="A32" s="15" t="s">
        <v>67</v>
      </c>
      <c r="B32" s="14" t="s">
        <v>68</v>
      </c>
      <c r="C32" s="17">
        <f t="shared" si="7"/>
        <v>0</v>
      </c>
      <c r="D32" s="16">
        <f>+'[1]Res Frotas'!E128</f>
        <v>0</v>
      </c>
      <c r="E32" s="16">
        <f>+'[1]Res Frotas'!F128</f>
        <v>0</v>
      </c>
      <c r="F32" s="16">
        <f>+'[1]Res Frotas'!G128</f>
        <v>0</v>
      </c>
      <c r="G32" s="16">
        <f>+'[1]Res Frotas'!H128</f>
        <v>0</v>
      </c>
      <c r="H32" s="16">
        <f>+'[1]Res Frotas'!I128</f>
        <v>0</v>
      </c>
      <c r="I32" s="16">
        <f>+'[1]Res Frotas'!J128</f>
        <v>0</v>
      </c>
      <c r="J32" s="16">
        <f>+'[1]Res Frotas'!K128</f>
        <v>0</v>
      </c>
      <c r="K32" s="16">
        <f>+'[1]Res Frotas'!L128</f>
        <v>0</v>
      </c>
      <c r="L32" s="16">
        <f>+'[1]Res Frotas'!M128</f>
        <v>0</v>
      </c>
      <c r="M32" s="16">
        <f>+'[1]Res Frotas'!N128</f>
        <v>0</v>
      </c>
      <c r="N32" s="16">
        <f>+'[1]Res Frotas'!O128</f>
        <v>0</v>
      </c>
      <c r="O32" s="16">
        <f>+'[1]Res Frotas'!P128</f>
        <v>0</v>
      </c>
      <c r="P32" s="16">
        <f>+'[1]Res Frotas'!Q128</f>
        <v>0</v>
      </c>
      <c r="Q32" s="16">
        <f>+'[1]Res Frotas'!R128</f>
        <v>0</v>
      </c>
      <c r="R32" s="16">
        <f>+'[1]Res Frotas'!S128</f>
        <v>0</v>
      </c>
      <c r="S32" s="16">
        <f>+'[1]Res Frotas'!T128</f>
        <v>0</v>
      </c>
      <c r="T32" s="16">
        <f>+'[1]Res Frotas'!U128</f>
        <v>0</v>
      </c>
      <c r="U32" s="16">
        <f>+'[1]Res Frotas'!V128</f>
        <v>0</v>
      </c>
      <c r="V32" s="16">
        <f>+'[1]Res Frotas'!W128</f>
        <v>0</v>
      </c>
      <c r="W32" s="16">
        <f>+'[1]Res Frotas'!X128</f>
        <v>0</v>
      </c>
      <c r="X32" s="16">
        <f>+'[1]Res Frotas'!Y128</f>
        <v>0</v>
      </c>
      <c r="Y32" s="16">
        <f>+'[1]Res Frotas'!Z128</f>
        <v>0</v>
      </c>
      <c r="Z32" s="16">
        <f>+'[1]Res Frotas'!AA128</f>
        <v>0</v>
      </c>
      <c r="AA32" s="16">
        <f>+'[1]Res Frotas'!AB128</f>
        <v>0</v>
      </c>
      <c r="AB32" s="16">
        <f>+'[1]Res Frotas'!AC128</f>
        <v>0</v>
      </c>
      <c r="AC32" s="16">
        <f>+'[1]Res Frotas'!AD128</f>
        <v>0</v>
      </c>
      <c r="AD32" s="16">
        <f>+'[1]Res Frotas'!AE128</f>
        <v>0</v>
      </c>
      <c r="AE32" s="16">
        <f>+'[1]Res Frotas'!AF128</f>
        <v>0</v>
      </c>
      <c r="AF32" s="16">
        <f>+'[1]Res Frotas'!AG128</f>
        <v>0</v>
      </c>
      <c r="AG32" s="16">
        <f>+'[1]Res Frotas'!AH128</f>
        <v>0</v>
      </c>
      <c r="AH32" s="16">
        <f>+'[1]Res Frotas'!AI128</f>
        <v>0</v>
      </c>
      <c r="AI32" s="16">
        <f>+'[1]Res Frotas'!AJ128</f>
        <v>0</v>
      </c>
      <c r="AJ32" s="16">
        <f>+'[1]Res Frotas'!AK128</f>
        <v>0</v>
      </c>
      <c r="AK32" s="16">
        <f>+'[1]Res Frotas'!AL128</f>
        <v>0</v>
      </c>
      <c r="AL32" s="16">
        <f>+'[1]Res Frotas'!AM128</f>
        <v>0</v>
      </c>
    </row>
    <row r="33" spans="1:38" ht="15.75">
      <c r="A33" s="15" t="s">
        <v>69</v>
      </c>
      <c r="B33" s="14" t="s">
        <v>70</v>
      </c>
      <c r="C33" s="17">
        <f t="shared" si="7"/>
        <v>0</v>
      </c>
      <c r="D33" s="16"/>
      <c r="E33" s="16"/>
      <c r="F33" s="16"/>
      <c r="G33" s="16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</row>
    <row r="34" spans="1:38" ht="15.75">
      <c r="A34" s="15" t="s">
        <v>71</v>
      </c>
      <c r="B34" s="14" t="s">
        <v>114</v>
      </c>
      <c r="C34" s="17">
        <f t="shared" si="7"/>
        <v>0</v>
      </c>
      <c r="D34" s="16">
        <f>SUM(D30:D33)</f>
        <v>0</v>
      </c>
      <c r="E34" s="16">
        <f t="shared" ref="E34:AL34" si="8">SUM(E30:E33)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I34" s="16">
        <f t="shared" si="8"/>
        <v>0</v>
      </c>
      <c r="J34" s="16">
        <f t="shared" si="8"/>
        <v>0</v>
      </c>
      <c r="K34" s="16">
        <f t="shared" si="8"/>
        <v>0</v>
      </c>
      <c r="L34" s="16">
        <f t="shared" si="8"/>
        <v>0</v>
      </c>
      <c r="M34" s="16">
        <f t="shared" si="8"/>
        <v>0</v>
      </c>
      <c r="N34" s="16">
        <f t="shared" si="8"/>
        <v>0</v>
      </c>
      <c r="O34" s="16">
        <f t="shared" si="8"/>
        <v>0</v>
      </c>
      <c r="P34" s="16">
        <f t="shared" si="8"/>
        <v>0</v>
      </c>
      <c r="Q34" s="16">
        <f t="shared" si="8"/>
        <v>0</v>
      </c>
      <c r="R34" s="16">
        <f t="shared" si="8"/>
        <v>0</v>
      </c>
      <c r="S34" s="16">
        <f t="shared" si="8"/>
        <v>0</v>
      </c>
      <c r="T34" s="16">
        <f t="shared" si="8"/>
        <v>0</v>
      </c>
      <c r="U34" s="16">
        <f t="shared" si="8"/>
        <v>0</v>
      </c>
      <c r="V34" s="16">
        <f t="shared" si="8"/>
        <v>0</v>
      </c>
      <c r="W34" s="16">
        <f t="shared" si="8"/>
        <v>0</v>
      </c>
      <c r="X34" s="16">
        <f t="shared" si="8"/>
        <v>0</v>
      </c>
      <c r="Y34" s="16">
        <f t="shared" si="8"/>
        <v>0</v>
      </c>
      <c r="Z34" s="16">
        <f t="shared" si="8"/>
        <v>0</v>
      </c>
      <c r="AA34" s="16">
        <f t="shared" si="8"/>
        <v>0</v>
      </c>
      <c r="AB34" s="16">
        <f t="shared" si="8"/>
        <v>0</v>
      </c>
      <c r="AC34" s="16">
        <f t="shared" si="8"/>
        <v>0</v>
      </c>
      <c r="AD34" s="16">
        <f t="shared" si="8"/>
        <v>0</v>
      </c>
      <c r="AE34" s="16">
        <f t="shared" si="8"/>
        <v>0</v>
      </c>
      <c r="AF34" s="16">
        <f t="shared" si="8"/>
        <v>0</v>
      </c>
      <c r="AG34" s="16">
        <f t="shared" si="8"/>
        <v>0</v>
      </c>
      <c r="AH34" s="16">
        <f t="shared" si="8"/>
        <v>0</v>
      </c>
      <c r="AI34" s="16">
        <f t="shared" si="8"/>
        <v>0</v>
      </c>
      <c r="AJ34" s="16">
        <f t="shared" si="8"/>
        <v>0</v>
      </c>
      <c r="AK34" s="16">
        <f t="shared" si="8"/>
        <v>0</v>
      </c>
      <c r="AL34" s="16">
        <f t="shared" si="8"/>
        <v>0</v>
      </c>
    </row>
    <row r="35" spans="1:38" ht="15.75">
      <c r="A35" s="13" t="s">
        <v>72</v>
      </c>
      <c r="B35" s="2" t="s">
        <v>73</v>
      </c>
      <c r="C35" s="21">
        <v>1086.6685498001714</v>
      </c>
      <c r="D35" s="19">
        <v>0</v>
      </c>
      <c r="E35" s="19">
        <v>204.56992863837272</v>
      </c>
      <c r="F35" s="19">
        <v>204.56992863837272</v>
      </c>
      <c r="G35" s="19">
        <v>305.45136078220304</v>
      </c>
      <c r="H35" s="19">
        <v>59.037515996056662</v>
      </c>
      <c r="I35" s="19">
        <v>59.222755994159421</v>
      </c>
      <c r="J35" s="19">
        <v>59.274493747022483</v>
      </c>
      <c r="K35" s="19">
        <v>59.193339992017791</v>
      </c>
      <c r="L35" s="19">
        <v>2.6419379460270047</v>
      </c>
      <c r="M35" s="19">
        <v>2.5712915720337075</v>
      </c>
      <c r="N35" s="19">
        <v>2.7813414419774136</v>
      </c>
      <c r="O35" s="19">
        <v>2.7254862269048479</v>
      </c>
      <c r="P35" s="19">
        <v>2.9531420029130215</v>
      </c>
      <c r="Q35" s="19">
        <v>5.6349506353836434</v>
      </c>
      <c r="R35" s="19">
        <v>3.3030961872818034</v>
      </c>
      <c r="S35" s="19">
        <v>3.317776115360747</v>
      </c>
      <c r="T35" s="19">
        <v>3.6298456506161858</v>
      </c>
      <c r="U35" s="19">
        <v>3.696110497191075</v>
      </c>
      <c r="V35" s="19">
        <v>5.9070618575177418</v>
      </c>
      <c r="W35" s="19">
        <v>5.1977211020486784</v>
      </c>
      <c r="X35" s="19">
        <v>13.621347738561003</v>
      </c>
      <c r="Y35" s="19">
        <v>5.4142118792559701</v>
      </c>
      <c r="Z35" s="19">
        <v>5.3918687665370246</v>
      </c>
      <c r="AA35" s="19">
        <v>5.6479909194843358</v>
      </c>
      <c r="AB35" s="19">
        <v>5.7718862569946321</v>
      </c>
      <c r="AC35" s="19">
        <v>5.7637830314158984</v>
      </c>
      <c r="AD35" s="19">
        <v>6.0348304309067355</v>
      </c>
      <c r="AE35" s="19">
        <v>6.1743719420036376</v>
      </c>
      <c r="AF35" s="19">
        <v>6.1826732924083849</v>
      </c>
      <c r="AG35" s="19">
        <v>3.3328463392164931</v>
      </c>
      <c r="AH35" s="19">
        <v>5.0919854612708075</v>
      </c>
      <c r="AI35" s="19">
        <v>5.3759663734952277</v>
      </c>
      <c r="AJ35" s="19">
        <v>8.2238944156004656</v>
      </c>
      <c r="AK35" s="19">
        <v>6.0382546424003136</v>
      </c>
      <c r="AL35" s="19">
        <v>2.9235532871597285</v>
      </c>
    </row>
    <row r="36" spans="1:38" ht="15.75">
      <c r="A36" s="13" t="s">
        <v>74</v>
      </c>
      <c r="B36" s="2" t="s">
        <v>115</v>
      </c>
      <c r="C36" s="40">
        <v>12.772480000000002</v>
      </c>
      <c r="D36" s="41">
        <v>0</v>
      </c>
      <c r="E36" s="41">
        <v>5.1089920000000006</v>
      </c>
      <c r="F36" s="41">
        <v>5.1089920000000006</v>
      </c>
      <c r="G36" s="41">
        <v>2.5544960000000003</v>
      </c>
      <c r="H36" s="41"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</row>
    <row r="37" spans="1:38" ht="16.5" thickBot="1">
      <c r="A37" s="23" t="s">
        <v>75</v>
      </c>
      <c r="B37" s="24" t="s">
        <v>117</v>
      </c>
      <c r="C37" s="25">
        <v>1099.4410298001715</v>
      </c>
      <c r="D37" s="26">
        <v>0</v>
      </c>
      <c r="E37" s="26">
        <v>209.67892063837272</v>
      </c>
      <c r="F37" s="26">
        <v>209.67892063837272</v>
      </c>
      <c r="G37" s="26">
        <v>308.00585678220307</v>
      </c>
      <c r="H37" s="26">
        <v>59.037515996056662</v>
      </c>
      <c r="I37" s="26">
        <v>59.222755994159421</v>
      </c>
      <c r="J37" s="26">
        <v>59.274493747022483</v>
      </c>
      <c r="K37" s="26">
        <v>59.193339992017791</v>
      </c>
      <c r="L37" s="26">
        <v>2.6419379460270047</v>
      </c>
      <c r="M37" s="26">
        <v>2.5712915720337075</v>
      </c>
      <c r="N37" s="26">
        <v>2.7813414419774136</v>
      </c>
      <c r="O37" s="26">
        <v>2.7254862269048479</v>
      </c>
      <c r="P37" s="26">
        <v>2.9531420029130215</v>
      </c>
      <c r="Q37" s="26">
        <v>5.6349506353836434</v>
      </c>
      <c r="R37" s="26">
        <v>3.3030961872818034</v>
      </c>
      <c r="S37" s="26">
        <v>3.317776115360747</v>
      </c>
      <c r="T37" s="26">
        <v>3.6298456506161858</v>
      </c>
      <c r="U37" s="26">
        <v>3.696110497191075</v>
      </c>
      <c r="V37" s="26">
        <v>5.9070618575177418</v>
      </c>
      <c r="W37" s="26">
        <v>5.1977211020486784</v>
      </c>
      <c r="X37" s="26">
        <v>13.621347738561003</v>
      </c>
      <c r="Y37" s="26">
        <v>5.4142118792559701</v>
      </c>
      <c r="Z37" s="26">
        <v>5.3918687665370246</v>
      </c>
      <c r="AA37" s="26">
        <v>5.6479909194843358</v>
      </c>
      <c r="AB37" s="26">
        <v>5.7718862569946321</v>
      </c>
      <c r="AC37" s="26">
        <v>5.7637830314158984</v>
      </c>
      <c r="AD37" s="26">
        <v>6.0348304309067355</v>
      </c>
      <c r="AE37" s="26">
        <v>6.1743719420036376</v>
      </c>
      <c r="AF37" s="26">
        <v>6.1826732924083849</v>
      </c>
      <c r="AG37" s="26">
        <v>3.3328463392164931</v>
      </c>
      <c r="AH37" s="26">
        <v>5.0919854612708075</v>
      </c>
      <c r="AI37" s="26">
        <v>5.3759663734952277</v>
      </c>
      <c r="AJ37" s="26">
        <v>8.2238944156004656</v>
      </c>
      <c r="AK37" s="26">
        <v>6.0382546424003136</v>
      </c>
      <c r="AL37" s="26">
        <v>2.9235532871597285</v>
      </c>
    </row>
    <row r="38" spans="1:38" ht="15.75">
      <c r="A38" s="14" t="s">
        <v>116</v>
      </c>
      <c r="B38" s="14"/>
      <c r="C38" s="14"/>
      <c r="D38" s="14"/>
      <c r="E38" s="14"/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14"/>
      <c r="D39" s="14"/>
      <c r="E39" s="14"/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L39"/>
  <sheetViews>
    <sheetView workbookViewId="0"/>
  </sheetViews>
  <sheetFormatPr defaultRowHeight="15"/>
  <cols>
    <col min="1" max="1" width="7.42578125" customWidth="1"/>
    <col min="2" max="2" width="55.42578125" customWidth="1"/>
    <col min="3" max="3" width="14.42578125" customWidth="1"/>
    <col min="5" max="6" width="11.7109375" customWidth="1"/>
    <col min="7" max="7" width="11.85546875" customWidth="1"/>
    <col min="8" max="8" width="11.140625" customWidth="1"/>
    <col min="9" max="9" width="10.5703125" customWidth="1"/>
    <col min="10" max="11" width="10.42578125" customWidth="1"/>
  </cols>
  <sheetData>
    <row r="1" spans="1:38" ht="15.75">
      <c r="A1" s="46" t="s">
        <v>148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f t="shared" ref="I4:AL4" si="0">H4+1</f>
        <v>2016</v>
      </c>
      <c r="J4" s="11">
        <f t="shared" si="0"/>
        <v>2017</v>
      </c>
      <c r="K4" s="11">
        <f t="shared" si="0"/>
        <v>2018</v>
      </c>
      <c r="L4" s="11">
        <f t="shared" si="0"/>
        <v>2019</v>
      </c>
      <c r="M4" s="11">
        <f t="shared" si="0"/>
        <v>2020</v>
      </c>
      <c r="N4" s="11">
        <f t="shared" si="0"/>
        <v>2021</v>
      </c>
      <c r="O4" s="11">
        <f t="shared" si="0"/>
        <v>2022</v>
      </c>
      <c r="P4" s="11">
        <f t="shared" si="0"/>
        <v>2023</v>
      </c>
      <c r="Q4" s="11">
        <f t="shared" si="0"/>
        <v>2024</v>
      </c>
      <c r="R4" s="11">
        <f t="shared" si="0"/>
        <v>2025</v>
      </c>
      <c r="S4" s="11">
        <f t="shared" si="0"/>
        <v>2026</v>
      </c>
      <c r="T4" s="11">
        <f t="shared" si="0"/>
        <v>2027</v>
      </c>
      <c r="U4" s="11">
        <f t="shared" si="0"/>
        <v>2028</v>
      </c>
      <c r="V4" s="11">
        <f t="shared" si="0"/>
        <v>2029</v>
      </c>
      <c r="W4" s="11">
        <f t="shared" si="0"/>
        <v>2030</v>
      </c>
      <c r="X4" s="11">
        <f t="shared" si="0"/>
        <v>2031</v>
      </c>
      <c r="Y4" s="11">
        <f t="shared" si="0"/>
        <v>2032</v>
      </c>
      <c r="Z4" s="11">
        <f t="shared" si="0"/>
        <v>2033</v>
      </c>
      <c r="AA4" s="11">
        <f t="shared" si="0"/>
        <v>2034</v>
      </c>
      <c r="AB4" s="11">
        <f t="shared" si="0"/>
        <v>2035</v>
      </c>
      <c r="AC4" s="11">
        <f t="shared" si="0"/>
        <v>2036</v>
      </c>
      <c r="AD4" s="11">
        <f t="shared" si="0"/>
        <v>2037</v>
      </c>
      <c r="AE4" s="11">
        <f t="shared" si="0"/>
        <v>2038</v>
      </c>
      <c r="AF4" s="11">
        <f t="shared" si="0"/>
        <v>2039</v>
      </c>
      <c r="AG4" s="11">
        <f t="shared" si="0"/>
        <v>2040</v>
      </c>
      <c r="AH4" s="11">
        <f t="shared" si="0"/>
        <v>2041</v>
      </c>
      <c r="AI4" s="11">
        <f t="shared" si="0"/>
        <v>2042</v>
      </c>
      <c r="AJ4" s="11">
        <f t="shared" si="0"/>
        <v>2043</v>
      </c>
      <c r="AK4" s="11">
        <f t="shared" si="0"/>
        <v>2044</v>
      </c>
      <c r="AL4" s="11">
        <f t="shared" si="0"/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f>SUM(D7:AL7)</f>
        <v>189.34300000000002</v>
      </c>
      <c r="D7" s="16">
        <f>'[1]Capex SOE BC'!E59</f>
        <v>0</v>
      </c>
      <c r="E7" s="16">
        <f>'[1]Capex SOE BC'!F59</f>
        <v>54.098000000000006</v>
      </c>
      <c r="F7" s="16">
        <f>'[1]Capex SOE BC'!G59</f>
        <v>54.098000000000006</v>
      </c>
      <c r="G7" s="16">
        <f>'[1]Capex SOE BC'!H59</f>
        <v>54.098000000000006</v>
      </c>
      <c r="H7" s="16">
        <f>'[1]Capex SOE BC'!I59</f>
        <v>27.049000000000003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ht="15.75">
      <c r="A8" s="15" t="s">
        <v>36</v>
      </c>
      <c r="B8" s="14" t="s">
        <v>100</v>
      </c>
      <c r="C8" s="17">
        <f t="shared" ref="C8:C15" si="1">SUM(D8:AL8)</f>
        <v>5.8598268398268409</v>
      </c>
      <c r="D8" s="16">
        <f>'[1]Capex SOE BC'!E60</f>
        <v>0</v>
      </c>
      <c r="E8" s="16">
        <f>'[1]Capex SOE BC'!F60</f>
        <v>1.5423665223665228</v>
      </c>
      <c r="F8" s="16">
        <f>'[1]Capex SOE BC'!G60</f>
        <v>1.5423665223665228</v>
      </c>
      <c r="G8" s="16">
        <f>'[1]Capex SOE BC'!H60</f>
        <v>2.7750937950937957</v>
      </c>
      <c r="H8" s="16">
        <f>'[1]Capex SOE BC'!I60</f>
        <v>0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</row>
    <row r="9" spans="1:38" ht="15.75">
      <c r="A9" s="15" t="s">
        <v>37</v>
      </c>
      <c r="B9" s="14" t="s">
        <v>38</v>
      </c>
      <c r="C9" s="17">
        <f t="shared" si="1"/>
        <v>0</v>
      </c>
      <c r="D9" s="16">
        <f>+'[1]Orç Rec Super SOE'!E56</f>
        <v>0</v>
      </c>
      <c r="E9" s="16">
        <f>+'[1]Orç Rec Super SOE'!F56</f>
        <v>0</v>
      </c>
      <c r="F9" s="16">
        <f>+'[1]Orç Rec Super SOE'!G56</f>
        <v>0</v>
      </c>
      <c r="G9" s="16">
        <f>+'[1]Orç Rec Super SOE'!H56</f>
        <v>0</v>
      </c>
      <c r="H9" s="16">
        <f>+'[1]Orç Rec Super SOE'!I56</f>
        <v>0</v>
      </c>
      <c r="I9" s="16">
        <f>+'[1]Orç Rec Super SOE'!J56</f>
        <v>0</v>
      </c>
      <c r="J9" s="16">
        <f>+'[1]Orç Rec Super SOE'!K56</f>
        <v>0</v>
      </c>
      <c r="K9" s="16">
        <f>+'[1]Orç Rec Super SOE'!L56</f>
        <v>0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</row>
    <row r="10" spans="1:38" ht="15.75">
      <c r="A10" s="15" t="s">
        <v>39</v>
      </c>
      <c r="B10" s="14" t="s">
        <v>101</v>
      </c>
      <c r="C10" s="17">
        <f t="shared" si="1"/>
        <v>0</v>
      </c>
      <c r="D10" s="16">
        <f>'[1]Orç Licen1 '!J211</f>
        <v>0</v>
      </c>
      <c r="E10" s="16">
        <f>'[1]Orç Licen1 '!K211</f>
        <v>0</v>
      </c>
      <c r="F10" s="16">
        <f>'[1]Orç Licen1 '!L211</f>
        <v>0</v>
      </c>
      <c r="G10" s="16">
        <f>'[1]Orç Licen1 '!M211</f>
        <v>0</v>
      </c>
      <c r="H10" s="16">
        <f>'[1]Orç Licen1 '!N211</f>
        <v>0</v>
      </c>
      <c r="I10" s="16">
        <f>'[1]Orç Licen1 '!O211</f>
        <v>0</v>
      </c>
      <c r="J10" s="16">
        <f>'[1]Orç Licen1 '!P211</f>
        <v>0</v>
      </c>
      <c r="K10" s="16">
        <f>'[1]Orç Licen1 '!Q211</f>
        <v>0</v>
      </c>
      <c r="L10" s="16">
        <f>'[1]Orç Licen1 '!R211</f>
        <v>0</v>
      </c>
      <c r="M10" s="16">
        <f>'[1]Orç Licen1 '!S211</f>
        <v>0</v>
      </c>
      <c r="N10" s="16">
        <f>'[1]Orç Licen1 '!T211</f>
        <v>0</v>
      </c>
      <c r="O10" s="16">
        <f>'[1]Orç Licen1 '!U211</f>
        <v>0</v>
      </c>
      <c r="P10" s="16">
        <f>'[1]Orç Licen1 '!V211</f>
        <v>0</v>
      </c>
      <c r="Q10" s="16">
        <f>'[1]Orç Licen1 '!W211</f>
        <v>0</v>
      </c>
      <c r="R10" s="16">
        <f>'[1]Orç Licen1 '!X211</f>
        <v>0</v>
      </c>
      <c r="S10" s="16">
        <f>'[1]Orç Licen1 '!Y211</f>
        <v>0</v>
      </c>
      <c r="T10" s="16">
        <f>'[1]Orç Licen1 '!Z211</f>
        <v>0</v>
      </c>
      <c r="U10" s="16">
        <f>'[1]Orç Licen1 '!AA211</f>
        <v>0</v>
      </c>
      <c r="V10" s="16">
        <f>'[1]Orç Licen1 '!AB211</f>
        <v>0</v>
      </c>
      <c r="W10" s="16">
        <f>'[1]Orç Licen1 '!AC211</f>
        <v>0</v>
      </c>
      <c r="X10" s="16">
        <f>'[1]Orç Licen1 '!AD211</f>
        <v>0</v>
      </c>
      <c r="Y10" s="16">
        <f>'[1]Orç Licen1 '!AE211</f>
        <v>0</v>
      </c>
      <c r="Z10" s="16">
        <f>'[1]Orç Licen1 '!AF211</f>
        <v>0</v>
      </c>
      <c r="AA10" s="16">
        <f>'[1]Orç Licen1 '!AG211</f>
        <v>0</v>
      </c>
      <c r="AB10" s="16">
        <f>'[1]Orç Licen1 '!AH211</f>
        <v>0</v>
      </c>
      <c r="AC10" s="16">
        <f>'[1]Orç Licen1 '!AI211</f>
        <v>0</v>
      </c>
      <c r="AD10" s="16">
        <f>'[1]Orç Licen1 '!AJ211</f>
        <v>0</v>
      </c>
      <c r="AE10" s="16">
        <f>'[1]Orç Licen1 '!AK211</f>
        <v>0</v>
      </c>
      <c r="AF10" s="16">
        <f>'[1]Orç Licen1 '!AL211</f>
        <v>0</v>
      </c>
      <c r="AG10" s="16">
        <f>'[1]Orç Licen1 '!AM211</f>
        <v>0</v>
      </c>
      <c r="AH10" s="16">
        <f>'[1]Orç Licen1 '!AN211</f>
        <v>0</v>
      </c>
      <c r="AI10" s="16">
        <f>'[1]Orç Licen1 '!AO211</f>
        <v>0</v>
      </c>
      <c r="AJ10" s="16">
        <f>'[1]Orç Licen1 '!AP211</f>
        <v>0</v>
      </c>
      <c r="AK10" s="16">
        <f>'[1]Orç Licen1 '!AQ211</f>
        <v>0</v>
      </c>
      <c r="AL10" s="16">
        <f>'[1]Orç Licen1 '!AR211</f>
        <v>0</v>
      </c>
    </row>
    <row r="11" spans="1:38" ht="15.75">
      <c r="A11" s="15" t="s">
        <v>40</v>
      </c>
      <c r="B11" s="14" t="s">
        <v>102</v>
      </c>
      <c r="C11" s="17">
        <f t="shared" si="1"/>
        <v>0</v>
      </c>
      <c r="D11" s="16">
        <f>'[1]Capex SOE BC'!E63</f>
        <v>0</v>
      </c>
      <c r="E11" s="16">
        <f>'[1]Capex SOE BC'!F63</f>
        <v>0</v>
      </c>
      <c r="F11" s="16">
        <f>'[1]Capex SOE BC'!G63</f>
        <v>0</v>
      </c>
      <c r="G11" s="16">
        <f>'[1]Capex SOE BC'!H63</f>
        <v>0</v>
      </c>
      <c r="H11" s="16">
        <f>'[1]Capex SOE BC'!I63</f>
        <v>0</v>
      </c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</row>
    <row r="12" spans="1:38" ht="15.75">
      <c r="A12" s="15" t="s">
        <v>41</v>
      </c>
      <c r="B12" s="14" t="s">
        <v>42</v>
      </c>
      <c r="C12" s="17">
        <f t="shared" si="1"/>
        <v>0</v>
      </c>
      <c r="D12" s="16">
        <f>'[1]Capex SOE BC'!E64</f>
        <v>0</v>
      </c>
      <c r="E12" s="16">
        <f>'[1]Capex SOE BC'!F64</f>
        <v>0</v>
      </c>
      <c r="F12" s="16">
        <f>'[1]Capex SOE BC'!G64</f>
        <v>0</v>
      </c>
      <c r="G12" s="16">
        <f>'[1]Capex SOE BC'!H64</f>
        <v>0</v>
      </c>
      <c r="H12" s="16">
        <f>'[1]Capex SOE BC'!I64</f>
        <v>0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</row>
    <row r="13" spans="1:38" ht="15.75">
      <c r="A13" s="15" t="s">
        <v>43</v>
      </c>
      <c r="B13" s="14" t="s">
        <v>103</v>
      </c>
      <c r="C13" s="17">
        <f t="shared" si="1"/>
        <v>195.20282683982686</v>
      </c>
      <c r="D13" s="16">
        <f>'[1]Capex SOE BC'!E65</f>
        <v>0</v>
      </c>
      <c r="E13" s="16">
        <f>'[1]Capex SOE BC'!F65</f>
        <v>55.640366522366527</v>
      </c>
      <c r="F13" s="16">
        <f>'[1]Capex SOE BC'!G65</f>
        <v>55.640366522366527</v>
      </c>
      <c r="G13" s="16">
        <f>'[1]Capex SOE BC'!H65</f>
        <v>56.873093795093801</v>
      </c>
      <c r="H13" s="16">
        <f>'[1]Capex SOE BC'!I65</f>
        <v>27.049000000000003</v>
      </c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</row>
    <row r="14" spans="1:38" ht="15.75">
      <c r="A14" s="15" t="s">
        <v>44</v>
      </c>
      <c r="B14" s="14" t="s">
        <v>104</v>
      </c>
      <c r="C14" s="17">
        <f t="shared" si="1"/>
        <v>0</v>
      </c>
      <c r="D14" s="16">
        <f>'[1]Capex SOE BC'!E66</f>
        <v>0</v>
      </c>
      <c r="E14" s="16">
        <f>'[1]Capex SOE BC'!F66</f>
        <v>0</v>
      </c>
      <c r="F14" s="16">
        <f>'[1]Capex SOE BC'!G66</f>
        <v>0</v>
      </c>
      <c r="G14" s="16">
        <f>'[1]Capex SOE BC'!H66</f>
        <v>0</v>
      </c>
      <c r="H14" s="16">
        <f>'[1]Capex SOE BC'!I66</f>
        <v>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</row>
    <row r="15" spans="1:38" ht="15.75">
      <c r="A15" s="15" t="s">
        <v>45</v>
      </c>
      <c r="B15" s="14" t="s">
        <v>105</v>
      </c>
      <c r="C15" s="17">
        <f t="shared" si="1"/>
        <v>390.40565367965371</v>
      </c>
      <c r="D15" s="16">
        <f>SUM(D7:D14)</f>
        <v>0</v>
      </c>
      <c r="E15" s="16">
        <f t="shared" ref="E15:AL15" si="2">SUM(E7:E14)</f>
        <v>111.28073304473305</v>
      </c>
      <c r="F15" s="16">
        <f t="shared" si="2"/>
        <v>111.28073304473305</v>
      </c>
      <c r="G15" s="16">
        <f t="shared" si="2"/>
        <v>113.7461875901876</v>
      </c>
      <c r="H15" s="16">
        <f t="shared" si="2"/>
        <v>54.098000000000006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0</v>
      </c>
      <c r="Q15" s="16">
        <f t="shared" si="2"/>
        <v>0</v>
      </c>
      <c r="R15" s="16">
        <f t="shared" si="2"/>
        <v>0</v>
      </c>
      <c r="S15" s="16">
        <f t="shared" si="2"/>
        <v>0</v>
      </c>
      <c r="T15" s="16">
        <f t="shared" si="2"/>
        <v>0</v>
      </c>
      <c r="U15" s="16">
        <f t="shared" si="2"/>
        <v>0</v>
      </c>
      <c r="V15" s="16">
        <f t="shared" si="2"/>
        <v>0</v>
      </c>
      <c r="W15" s="16">
        <f t="shared" si="2"/>
        <v>0</v>
      </c>
      <c r="X15" s="16">
        <f t="shared" si="2"/>
        <v>0</v>
      </c>
      <c r="Y15" s="16">
        <f t="shared" si="2"/>
        <v>0</v>
      </c>
      <c r="Z15" s="16">
        <f t="shared" si="2"/>
        <v>0</v>
      </c>
      <c r="AA15" s="16">
        <f t="shared" si="2"/>
        <v>0</v>
      </c>
      <c r="AB15" s="16">
        <f t="shared" si="2"/>
        <v>0</v>
      </c>
      <c r="AC15" s="16">
        <f t="shared" si="2"/>
        <v>0</v>
      </c>
      <c r="AD15" s="16">
        <f t="shared" si="2"/>
        <v>0</v>
      </c>
      <c r="AE15" s="16">
        <f t="shared" si="2"/>
        <v>0</v>
      </c>
      <c r="AF15" s="16">
        <f t="shared" si="2"/>
        <v>0</v>
      </c>
      <c r="AG15" s="16">
        <f t="shared" si="2"/>
        <v>0</v>
      </c>
      <c r="AH15" s="16">
        <f t="shared" si="2"/>
        <v>0</v>
      </c>
      <c r="AI15" s="16">
        <f t="shared" si="2"/>
        <v>0</v>
      </c>
      <c r="AJ15" s="16">
        <f t="shared" si="2"/>
        <v>0</v>
      </c>
      <c r="AK15" s="16">
        <f t="shared" si="2"/>
        <v>0</v>
      </c>
      <c r="AL15" s="16">
        <f t="shared" si="2"/>
        <v>0</v>
      </c>
    </row>
    <row r="16" spans="1:38" ht="15.75">
      <c r="A16" s="13" t="s">
        <v>46</v>
      </c>
      <c r="B16" s="2" t="s">
        <v>47</v>
      </c>
      <c r="C16" s="17"/>
      <c r="D16" s="16"/>
      <c r="E16" s="16"/>
      <c r="F16" s="1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</row>
    <row r="17" spans="1:38" ht="15.75">
      <c r="A17" s="15" t="s">
        <v>48</v>
      </c>
      <c r="B17" s="14" t="s">
        <v>106</v>
      </c>
      <c r="C17" s="17">
        <f t="shared" ref="C17:C19" si="3">SUM(D17:AL17)</f>
        <v>0</v>
      </c>
      <c r="D17" s="16"/>
      <c r="E17" s="16"/>
      <c r="F17" s="16"/>
      <c r="G17" s="16">
        <f>+'[1]Inv Frotas 2'!E387/1000000</f>
        <v>0</v>
      </c>
      <c r="H17" s="16">
        <f>+'[1]Inv Frotas 2'!F387/1000000</f>
        <v>0</v>
      </c>
      <c r="I17" s="16">
        <f>+'[1]Inv Frotas 2'!G387/1000000</f>
        <v>0</v>
      </c>
      <c r="J17" s="16">
        <f>+'[1]Inv Frotas 2'!H387/1000000</f>
        <v>0</v>
      </c>
      <c r="K17" s="16">
        <f>+'[1]Inv Frotas 2'!I387/1000000</f>
        <v>0</v>
      </c>
      <c r="L17" s="16">
        <f>+'[1]Inv Frotas 2'!J387/1000000</f>
        <v>0</v>
      </c>
      <c r="M17" s="16">
        <f>+'[1]Inv Frotas 2'!K387/1000000</f>
        <v>0</v>
      </c>
      <c r="N17" s="16">
        <f>+'[1]Inv Frotas 2'!L387/1000000</f>
        <v>0</v>
      </c>
      <c r="O17" s="16">
        <f>+'[1]Inv Frotas 2'!M387/1000000</f>
        <v>0</v>
      </c>
      <c r="P17" s="16">
        <f>+'[1]Inv Frotas 2'!N387/1000000</f>
        <v>0</v>
      </c>
      <c r="Q17" s="16">
        <f>+'[1]Inv Frotas 2'!O387/1000000</f>
        <v>0</v>
      </c>
      <c r="R17" s="16">
        <f>+'[1]Inv Frotas 2'!P387/1000000</f>
        <v>0</v>
      </c>
      <c r="S17" s="16">
        <f>+'[1]Inv Frotas 2'!Q387/1000000</f>
        <v>0</v>
      </c>
      <c r="T17" s="16">
        <f>+'[1]Inv Frotas 2'!R387/1000000</f>
        <v>0</v>
      </c>
      <c r="U17" s="16">
        <f>+'[1]Inv Frotas 2'!S387/1000000</f>
        <v>0</v>
      </c>
      <c r="V17" s="16">
        <f>+'[1]Inv Frotas 2'!T387/1000000</f>
        <v>0</v>
      </c>
      <c r="W17" s="16">
        <f>+'[1]Inv Frotas 2'!U387/1000000</f>
        <v>0</v>
      </c>
      <c r="X17" s="16">
        <f>+'[1]Inv Frotas 2'!V387/1000000</f>
        <v>0</v>
      </c>
      <c r="Y17" s="16">
        <f>+'[1]Inv Frotas 2'!W387/1000000</f>
        <v>0</v>
      </c>
      <c r="Z17" s="16">
        <f>+'[1]Inv Frotas 2'!X387/1000000</f>
        <v>0</v>
      </c>
      <c r="AA17" s="16">
        <f>+'[1]Inv Frotas 2'!Y387/1000000</f>
        <v>0</v>
      </c>
      <c r="AB17" s="16">
        <f>+'[1]Inv Frotas 2'!Z387/1000000</f>
        <v>0</v>
      </c>
      <c r="AC17" s="16">
        <f>+'[1]Inv Frotas 2'!AA387/1000000</f>
        <v>0</v>
      </c>
      <c r="AD17" s="16">
        <f>+'[1]Inv Frotas 2'!AB387/1000000</f>
        <v>0</v>
      </c>
      <c r="AE17" s="16">
        <f>+'[1]Inv Frotas 2'!AC387/1000000</f>
        <v>0</v>
      </c>
      <c r="AF17" s="16">
        <f>+'[1]Inv Frotas 2'!AD387/1000000</f>
        <v>0</v>
      </c>
      <c r="AG17" s="16">
        <f>+'[1]Inv Frotas 2'!AE387/1000000</f>
        <v>0</v>
      </c>
      <c r="AH17" s="16">
        <f>+'[1]Inv Frotas 2'!AF387/1000000</f>
        <v>0</v>
      </c>
      <c r="AI17" s="16">
        <f>+'[1]Inv Frotas 2'!AG387/1000000</f>
        <v>0</v>
      </c>
      <c r="AJ17" s="16">
        <f>+'[1]Inv Frotas 2'!AH387/1000000</f>
        <v>0</v>
      </c>
      <c r="AK17" s="16">
        <f>+'[1]Inv Frotas 2'!AI387/1000000</f>
        <v>0</v>
      </c>
      <c r="AL17" s="16">
        <f>+'[1]Inv Frotas 2'!AJ387/1000000</f>
        <v>0</v>
      </c>
    </row>
    <row r="18" spans="1:38" ht="15.75">
      <c r="A18" s="15" t="s">
        <v>49</v>
      </c>
      <c r="B18" s="14" t="s">
        <v>107</v>
      </c>
      <c r="C18" s="16">
        <f t="shared" si="3"/>
        <v>0</v>
      </c>
      <c r="D18" s="16"/>
      <c r="E18" s="16"/>
      <c r="F18" s="16"/>
      <c r="G18" s="16">
        <f>+'[1]Capex SOE BC'!I71</f>
        <v>0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</row>
    <row r="19" spans="1:38" ht="15.75">
      <c r="A19" s="15" t="s">
        <v>50</v>
      </c>
      <c r="B19" s="14" t="s">
        <v>108</v>
      </c>
      <c r="C19" s="16">
        <f t="shared" si="3"/>
        <v>0</v>
      </c>
      <c r="D19" s="16">
        <f>SUM(D17:D18)</f>
        <v>0</v>
      </c>
      <c r="E19" s="16">
        <f t="shared" ref="E19:AL19" si="4">SUM(E17:E18)</f>
        <v>0</v>
      </c>
      <c r="F19" s="16">
        <f t="shared" si="4"/>
        <v>0</v>
      </c>
      <c r="G19" s="16">
        <f t="shared" si="4"/>
        <v>0</v>
      </c>
      <c r="H19" s="16">
        <f t="shared" si="4"/>
        <v>0</v>
      </c>
      <c r="I19" s="16">
        <f t="shared" si="4"/>
        <v>0</v>
      </c>
      <c r="J19" s="16">
        <f t="shared" si="4"/>
        <v>0</v>
      </c>
      <c r="K19" s="16">
        <f t="shared" si="4"/>
        <v>0</v>
      </c>
      <c r="L19" s="16">
        <f t="shared" si="4"/>
        <v>0</v>
      </c>
      <c r="M19" s="16">
        <f t="shared" si="4"/>
        <v>0</v>
      </c>
      <c r="N19" s="16">
        <f t="shared" si="4"/>
        <v>0</v>
      </c>
      <c r="O19" s="16">
        <f t="shared" si="4"/>
        <v>0</v>
      </c>
      <c r="P19" s="16">
        <f t="shared" si="4"/>
        <v>0</v>
      </c>
      <c r="Q19" s="16">
        <f t="shared" si="4"/>
        <v>0</v>
      </c>
      <c r="R19" s="16">
        <f t="shared" si="4"/>
        <v>0</v>
      </c>
      <c r="S19" s="16">
        <f t="shared" si="4"/>
        <v>0</v>
      </c>
      <c r="T19" s="16">
        <f t="shared" si="4"/>
        <v>0</v>
      </c>
      <c r="U19" s="16">
        <f t="shared" si="4"/>
        <v>0</v>
      </c>
      <c r="V19" s="16">
        <f t="shared" si="4"/>
        <v>0</v>
      </c>
      <c r="W19" s="16">
        <f t="shared" si="4"/>
        <v>0</v>
      </c>
      <c r="X19" s="16">
        <f t="shared" si="4"/>
        <v>0</v>
      </c>
      <c r="Y19" s="16">
        <f t="shared" si="4"/>
        <v>0</v>
      </c>
      <c r="Z19" s="16">
        <f t="shared" si="4"/>
        <v>0</v>
      </c>
      <c r="AA19" s="16">
        <f t="shared" si="4"/>
        <v>0</v>
      </c>
      <c r="AB19" s="16">
        <f t="shared" si="4"/>
        <v>0</v>
      </c>
      <c r="AC19" s="16">
        <f t="shared" si="4"/>
        <v>0</v>
      </c>
      <c r="AD19" s="16">
        <f t="shared" si="4"/>
        <v>0</v>
      </c>
      <c r="AE19" s="16">
        <f t="shared" si="4"/>
        <v>0</v>
      </c>
      <c r="AF19" s="16">
        <f t="shared" si="4"/>
        <v>0</v>
      </c>
      <c r="AG19" s="16">
        <f t="shared" si="4"/>
        <v>0</v>
      </c>
      <c r="AH19" s="16">
        <f t="shared" si="4"/>
        <v>0</v>
      </c>
      <c r="AI19" s="16">
        <f t="shared" si="4"/>
        <v>0</v>
      </c>
      <c r="AJ19" s="16">
        <f t="shared" si="4"/>
        <v>0</v>
      </c>
      <c r="AK19" s="16">
        <f t="shared" si="4"/>
        <v>0</v>
      </c>
      <c r="AL19" s="16">
        <f t="shared" si="4"/>
        <v>0</v>
      </c>
    </row>
    <row r="20" spans="1:38" ht="15.75">
      <c r="A20" s="13" t="s">
        <v>51</v>
      </c>
      <c r="B20" s="2" t="s">
        <v>52</v>
      </c>
      <c r="C20" s="16"/>
      <c r="D20" s="16"/>
      <c r="E20" s="16"/>
      <c r="F20" s="16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</row>
    <row r="21" spans="1:38" ht="15.75">
      <c r="A21" s="15" t="s">
        <v>53</v>
      </c>
      <c r="B21" s="14" t="s">
        <v>109</v>
      </c>
      <c r="C21" s="16">
        <f t="shared" ref="C21:C23" si="5">SUM(D21:AL21)</f>
        <v>0</v>
      </c>
      <c r="D21" s="16"/>
      <c r="E21" s="16"/>
      <c r="F21" s="16"/>
      <c r="G21" s="16">
        <f>'[1]Inv Frotas 2'!E388/1000000</f>
        <v>0</v>
      </c>
      <c r="H21" s="16">
        <f>'[1]Inv Frotas 2'!F388/1000000</f>
        <v>0</v>
      </c>
      <c r="I21" s="16">
        <f>'[1]Inv Frotas 2'!G388/1000000</f>
        <v>0</v>
      </c>
      <c r="J21" s="16">
        <f>'[1]Inv Frotas 2'!H388/1000000</f>
        <v>0</v>
      </c>
      <c r="K21" s="16">
        <f>'[1]Inv Frotas 2'!I388/1000000</f>
        <v>0</v>
      </c>
      <c r="L21" s="16">
        <f>'[1]Inv Frotas 2'!J388/1000000</f>
        <v>0</v>
      </c>
      <c r="M21" s="16">
        <f>'[1]Inv Frotas 2'!K388/1000000</f>
        <v>0</v>
      </c>
      <c r="N21" s="16">
        <f>'[1]Inv Frotas 2'!L388/1000000</f>
        <v>0</v>
      </c>
      <c r="O21" s="16">
        <f>'[1]Inv Frotas 2'!M388/1000000</f>
        <v>0</v>
      </c>
      <c r="P21" s="16">
        <f>'[1]Inv Frotas 2'!N388/1000000</f>
        <v>0</v>
      </c>
      <c r="Q21" s="16">
        <f>'[1]Inv Frotas 2'!O388/1000000</f>
        <v>0</v>
      </c>
      <c r="R21" s="16">
        <f>'[1]Inv Frotas 2'!P388/1000000</f>
        <v>0</v>
      </c>
      <c r="S21" s="16">
        <f>'[1]Inv Frotas 2'!Q388/1000000</f>
        <v>0</v>
      </c>
      <c r="T21" s="16">
        <f>'[1]Inv Frotas 2'!R388/1000000</f>
        <v>0</v>
      </c>
      <c r="U21" s="16">
        <f>'[1]Inv Frotas 2'!S388/1000000</f>
        <v>0</v>
      </c>
      <c r="V21" s="16">
        <f>'[1]Inv Frotas 2'!T388/1000000</f>
        <v>0</v>
      </c>
      <c r="W21" s="16">
        <f>'[1]Inv Frotas 2'!U388/1000000</f>
        <v>0</v>
      </c>
      <c r="X21" s="16">
        <f>'[1]Inv Frotas 2'!V388/1000000</f>
        <v>0</v>
      </c>
      <c r="Y21" s="16">
        <f>'[1]Inv Frotas 2'!W388/1000000</f>
        <v>0</v>
      </c>
      <c r="Z21" s="16">
        <f>'[1]Inv Frotas 2'!X388/1000000</f>
        <v>0</v>
      </c>
      <c r="AA21" s="16">
        <f>'[1]Inv Frotas 2'!Y388/1000000</f>
        <v>0</v>
      </c>
      <c r="AB21" s="16">
        <f>'[1]Inv Frotas 2'!Z388/1000000</f>
        <v>0</v>
      </c>
      <c r="AC21" s="16">
        <f>'[1]Inv Frotas 2'!AA388/1000000</f>
        <v>0</v>
      </c>
      <c r="AD21" s="16">
        <f>'[1]Inv Frotas 2'!AB388/1000000</f>
        <v>0</v>
      </c>
      <c r="AE21" s="16">
        <f>'[1]Inv Frotas 2'!AC388/1000000</f>
        <v>0</v>
      </c>
      <c r="AF21" s="16">
        <f>'[1]Inv Frotas 2'!AD388/1000000</f>
        <v>0</v>
      </c>
      <c r="AG21" s="16">
        <f>'[1]Inv Frotas 2'!AE388/1000000</f>
        <v>0</v>
      </c>
      <c r="AH21" s="16">
        <f>'[1]Inv Frotas 2'!AF388/1000000</f>
        <v>0</v>
      </c>
      <c r="AI21" s="16">
        <f>'[1]Inv Frotas 2'!AG388/1000000</f>
        <v>0</v>
      </c>
      <c r="AJ21" s="16">
        <f>'[1]Inv Frotas 2'!AH388/1000000</f>
        <v>0</v>
      </c>
      <c r="AK21" s="16">
        <f>'[1]Inv Frotas 2'!AI388/1000000</f>
        <v>0</v>
      </c>
      <c r="AL21" s="16">
        <f>'[1]Inv Frotas 2'!AJ388/1000000</f>
        <v>0</v>
      </c>
    </row>
    <row r="22" spans="1:38" ht="15.75">
      <c r="A22" s="15" t="s">
        <v>54</v>
      </c>
      <c r="B22" s="14" t="s">
        <v>107</v>
      </c>
      <c r="C22" s="16">
        <f t="shared" si="5"/>
        <v>0</v>
      </c>
      <c r="D22" s="16"/>
      <c r="E22" s="16"/>
      <c r="F22" s="16"/>
      <c r="G22" s="16">
        <f>+'[1]Capex SOE BC'!I76</f>
        <v>0</v>
      </c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</row>
    <row r="23" spans="1:38" ht="15.75">
      <c r="A23" s="15" t="s">
        <v>55</v>
      </c>
      <c r="B23" s="14" t="s">
        <v>110</v>
      </c>
      <c r="C23" s="16">
        <f t="shared" si="5"/>
        <v>0</v>
      </c>
      <c r="D23" s="16">
        <f>SUM(D21:D22)</f>
        <v>0</v>
      </c>
      <c r="E23" s="16">
        <f t="shared" ref="E23:AL23" si="6">SUM(E21:E22)</f>
        <v>0</v>
      </c>
      <c r="F23" s="16">
        <f t="shared" si="6"/>
        <v>0</v>
      </c>
      <c r="G23" s="16">
        <f t="shared" si="6"/>
        <v>0</v>
      </c>
      <c r="H23" s="16">
        <f t="shared" si="6"/>
        <v>0</v>
      </c>
      <c r="I23" s="16">
        <f t="shared" si="6"/>
        <v>0</v>
      </c>
      <c r="J23" s="16">
        <f t="shared" si="6"/>
        <v>0</v>
      </c>
      <c r="K23" s="16">
        <f t="shared" si="6"/>
        <v>0</v>
      </c>
      <c r="L23" s="16">
        <f t="shared" si="6"/>
        <v>0</v>
      </c>
      <c r="M23" s="16">
        <f t="shared" si="6"/>
        <v>0</v>
      </c>
      <c r="N23" s="16">
        <f t="shared" si="6"/>
        <v>0</v>
      </c>
      <c r="O23" s="16">
        <f t="shared" si="6"/>
        <v>0</v>
      </c>
      <c r="P23" s="16">
        <f t="shared" si="6"/>
        <v>0</v>
      </c>
      <c r="Q23" s="16">
        <f t="shared" si="6"/>
        <v>0</v>
      </c>
      <c r="R23" s="16">
        <f t="shared" si="6"/>
        <v>0</v>
      </c>
      <c r="S23" s="16">
        <f t="shared" si="6"/>
        <v>0</v>
      </c>
      <c r="T23" s="16">
        <f t="shared" si="6"/>
        <v>0</v>
      </c>
      <c r="U23" s="16">
        <f t="shared" si="6"/>
        <v>0</v>
      </c>
      <c r="V23" s="16">
        <f t="shared" si="6"/>
        <v>0</v>
      </c>
      <c r="W23" s="16">
        <f t="shared" si="6"/>
        <v>0</v>
      </c>
      <c r="X23" s="16">
        <f t="shared" si="6"/>
        <v>0</v>
      </c>
      <c r="Y23" s="16">
        <f t="shared" si="6"/>
        <v>0</v>
      </c>
      <c r="Z23" s="16">
        <f t="shared" si="6"/>
        <v>0</v>
      </c>
      <c r="AA23" s="16">
        <f t="shared" si="6"/>
        <v>0</v>
      </c>
      <c r="AB23" s="16">
        <f t="shared" si="6"/>
        <v>0</v>
      </c>
      <c r="AC23" s="16">
        <f t="shared" si="6"/>
        <v>0</v>
      </c>
      <c r="AD23" s="16">
        <f t="shared" si="6"/>
        <v>0</v>
      </c>
      <c r="AE23" s="16">
        <f t="shared" si="6"/>
        <v>0</v>
      </c>
      <c r="AF23" s="16">
        <f t="shared" si="6"/>
        <v>0</v>
      </c>
      <c r="AG23" s="16">
        <f t="shared" si="6"/>
        <v>0</v>
      </c>
      <c r="AH23" s="16">
        <f t="shared" si="6"/>
        <v>0</v>
      </c>
      <c r="AI23" s="16">
        <f t="shared" si="6"/>
        <v>0</v>
      </c>
      <c r="AJ23" s="16">
        <f t="shared" si="6"/>
        <v>0</v>
      </c>
      <c r="AK23" s="16">
        <f t="shared" si="6"/>
        <v>0</v>
      </c>
      <c r="AL23" s="16">
        <f t="shared" si="6"/>
        <v>0</v>
      </c>
    </row>
    <row r="24" spans="1:38" ht="15.75">
      <c r="A24" s="13" t="s">
        <v>56</v>
      </c>
      <c r="B24" s="2" t="s">
        <v>57</v>
      </c>
      <c r="C24" s="16"/>
      <c r="D24" s="16"/>
      <c r="E24" s="16"/>
      <c r="F24" s="16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</row>
    <row r="25" spans="1:38" ht="15.75">
      <c r="A25" s="15" t="s">
        <v>58</v>
      </c>
      <c r="B25" s="14" t="s">
        <v>111</v>
      </c>
      <c r="C25" s="16">
        <f t="shared" ref="C25:C26" si="7">SUM(D25:AL25)</f>
        <v>0</v>
      </c>
      <c r="D25" s="16"/>
      <c r="E25" s="16"/>
      <c r="F25" s="16"/>
      <c r="G25" s="16">
        <f>+'[1]Capex SOE BC'!I80</f>
        <v>0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</row>
    <row r="26" spans="1:38" ht="15.75">
      <c r="A26" s="15" t="s">
        <v>118</v>
      </c>
      <c r="B26" s="14" t="s">
        <v>112</v>
      </c>
      <c r="C26" s="16">
        <f t="shared" si="7"/>
        <v>0</v>
      </c>
      <c r="D26" s="16">
        <f>+D25</f>
        <v>0</v>
      </c>
      <c r="E26" s="16">
        <f t="shared" ref="E26:AL26" si="8">+E25</f>
        <v>0</v>
      </c>
      <c r="F26" s="16">
        <f t="shared" si="8"/>
        <v>0</v>
      </c>
      <c r="G26" s="16">
        <f t="shared" si="8"/>
        <v>0</v>
      </c>
      <c r="H26" s="16">
        <f t="shared" si="8"/>
        <v>0</v>
      </c>
      <c r="I26" s="16">
        <f t="shared" si="8"/>
        <v>0</v>
      </c>
      <c r="J26" s="16">
        <f t="shared" si="8"/>
        <v>0</v>
      </c>
      <c r="K26" s="16">
        <f t="shared" si="8"/>
        <v>0</v>
      </c>
      <c r="L26" s="16">
        <f t="shared" si="8"/>
        <v>0</v>
      </c>
      <c r="M26" s="16">
        <f t="shared" si="8"/>
        <v>0</v>
      </c>
      <c r="N26" s="16">
        <f t="shared" si="8"/>
        <v>0</v>
      </c>
      <c r="O26" s="16">
        <f t="shared" si="8"/>
        <v>0</v>
      </c>
      <c r="P26" s="16">
        <f t="shared" si="8"/>
        <v>0</v>
      </c>
      <c r="Q26" s="16">
        <f t="shared" si="8"/>
        <v>0</v>
      </c>
      <c r="R26" s="16">
        <f t="shared" si="8"/>
        <v>0</v>
      </c>
      <c r="S26" s="16">
        <f t="shared" si="8"/>
        <v>0</v>
      </c>
      <c r="T26" s="16">
        <f t="shared" si="8"/>
        <v>0</v>
      </c>
      <c r="U26" s="16">
        <f t="shared" si="8"/>
        <v>0</v>
      </c>
      <c r="V26" s="16">
        <f t="shared" si="8"/>
        <v>0</v>
      </c>
      <c r="W26" s="16">
        <f t="shared" si="8"/>
        <v>0</v>
      </c>
      <c r="X26" s="16">
        <f t="shared" si="8"/>
        <v>0</v>
      </c>
      <c r="Y26" s="16">
        <f t="shared" si="8"/>
        <v>0</v>
      </c>
      <c r="Z26" s="16">
        <f t="shared" si="8"/>
        <v>0</v>
      </c>
      <c r="AA26" s="16">
        <f t="shared" si="8"/>
        <v>0</v>
      </c>
      <c r="AB26" s="16">
        <f t="shared" si="8"/>
        <v>0</v>
      </c>
      <c r="AC26" s="16">
        <f t="shared" si="8"/>
        <v>0</v>
      </c>
      <c r="AD26" s="16">
        <f t="shared" si="8"/>
        <v>0</v>
      </c>
      <c r="AE26" s="16">
        <f t="shared" si="8"/>
        <v>0</v>
      </c>
      <c r="AF26" s="16">
        <f t="shared" si="8"/>
        <v>0</v>
      </c>
      <c r="AG26" s="16">
        <f t="shared" si="8"/>
        <v>0</v>
      </c>
      <c r="AH26" s="16">
        <f t="shared" si="8"/>
        <v>0</v>
      </c>
      <c r="AI26" s="16">
        <f t="shared" si="8"/>
        <v>0</v>
      </c>
      <c r="AJ26" s="16">
        <f t="shared" si="8"/>
        <v>0</v>
      </c>
      <c r="AK26" s="16">
        <f t="shared" si="8"/>
        <v>0</v>
      </c>
      <c r="AL26" s="16">
        <f t="shared" si="8"/>
        <v>0</v>
      </c>
    </row>
    <row r="27" spans="1:38" ht="29.25" customHeight="1">
      <c r="A27" s="13" t="s">
        <v>59</v>
      </c>
      <c r="B27" s="20" t="s">
        <v>60</v>
      </c>
      <c r="C27" s="19">
        <f t="shared" ref="C27" si="9">SUM(D27:AL27)</f>
        <v>0</v>
      </c>
      <c r="D27" s="19"/>
      <c r="E27" s="19"/>
      <c r="F27" s="19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</row>
    <row r="28" spans="1:38" ht="35.25" customHeight="1">
      <c r="A28" s="13" t="s">
        <v>61</v>
      </c>
      <c r="B28" s="22" t="s">
        <v>119</v>
      </c>
      <c r="C28" s="21">
        <f t="shared" ref="C28" si="10">SUM(D28:AL28)</f>
        <v>390.40565367965371</v>
      </c>
      <c r="D28" s="19">
        <f t="shared" ref="D28:AL28" si="11">+D26+D23+D19+D15+D27</f>
        <v>0</v>
      </c>
      <c r="E28" s="19">
        <f t="shared" si="11"/>
        <v>111.28073304473305</v>
      </c>
      <c r="F28" s="19">
        <f t="shared" si="11"/>
        <v>111.28073304473305</v>
      </c>
      <c r="G28" s="19">
        <f t="shared" si="11"/>
        <v>113.7461875901876</v>
      </c>
      <c r="H28" s="19">
        <f t="shared" si="11"/>
        <v>54.098000000000006</v>
      </c>
      <c r="I28" s="19">
        <f t="shared" si="11"/>
        <v>0</v>
      </c>
      <c r="J28" s="19">
        <f t="shared" si="11"/>
        <v>0</v>
      </c>
      <c r="K28" s="19">
        <f t="shared" si="11"/>
        <v>0</v>
      </c>
      <c r="L28" s="19">
        <f t="shared" si="11"/>
        <v>0</v>
      </c>
      <c r="M28" s="19">
        <f t="shared" si="11"/>
        <v>0</v>
      </c>
      <c r="N28" s="19">
        <f t="shared" si="11"/>
        <v>0</v>
      </c>
      <c r="O28" s="19">
        <f t="shared" si="11"/>
        <v>0</v>
      </c>
      <c r="P28" s="19">
        <f t="shared" si="11"/>
        <v>0</v>
      </c>
      <c r="Q28" s="19">
        <f t="shared" si="11"/>
        <v>0</v>
      </c>
      <c r="R28" s="19">
        <f t="shared" si="11"/>
        <v>0</v>
      </c>
      <c r="S28" s="19">
        <f t="shared" si="11"/>
        <v>0</v>
      </c>
      <c r="T28" s="19">
        <f t="shared" si="11"/>
        <v>0</v>
      </c>
      <c r="U28" s="19">
        <f t="shared" si="11"/>
        <v>0</v>
      </c>
      <c r="V28" s="19">
        <f t="shared" si="11"/>
        <v>0</v>
      </c>
      <c r="W28" s="19">
        <f t="shared" si="11"/>
        <v>0</v>
      </c>
      <c r="X28" s="19">
        <f t="shared" si="11"/>
        <v>0</v>
      </c>
      <c r="Y28" s="19">
        <f t="shared" si="11"/>
        <v>0</v>
      </c>
      <c r="Z28" s="19">
        <f t="shared" si="11"/>
        <v>0</v>
      </c>
      <c r="AA28" s="19">
        <f t="shared" si="11"/>
        <v>0</v>
      </c>
      <c r="AB28" s="19">
        <f t="shared" si="11"/>
        <v>0</v>
      </c>
      <c r="AC28" s="19">
        <f t="shared" si="11"/>
        <v>0</v>
      </c>
      <c r="AD28" s="19">
        <f t="shared" si="11"/>
        <v>0</v>
      </c>
      <c r="AE28" s="19">
        <f t="shared" si="11"/>
        <v>0</v>
      </c>
      <c r="AF28" s="19">
        <f t="shared" si="11"/>
        <v>0</v>
      </c>
      <c r="AG28" s="19">
        <f t="shared" si="11"/>
        <v>0</v>
      </c>
      <c r="AH28" s="19">
        <f t="shared" si="11"/>
        <v>0</v>
      </c>
      <c r="AI28" s="19">
        <f t="shared" si="11"/>
        <v>0</v>
      </c>
      <c r="AJ28" s="19">
        <f t="shared" si="11"/>
        <v>0</v>
      </c>
      <c r="AK28" s="19">
        <f t="shared" si="11"/>
        <v>0</v>
      </c>
      <c r="AL28" s="19">
        <f t="shared" si="11"/>
        <v>0</v>
      </c>
    </row>
    <row r="29" spans="1:38" ht="15.75">
      <c r="A29" s="13" t="s">
        <v>62</v>
      </c>
      <c r="B29" s="2" t="s">
        <v>63</v>
      </c>
      <c r="C29" s="17"/>
      <c r="D29" s="16"/>
      <c r="E29" s="16"/>
      <c r="F29" s="1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38" ht="15.75">
      <c r="A30" s="15" t="s">
        <v>64</v>
      </c>
      <c r="B30" s="14" t="s">
        <v>113</v>
      </c>
      <c r="C30" s="17">
        <f t="shared" ref="C30:C34" si="12">SUM(D30:AL30)</f>
        <v>0</v>
      </c>
      <c r="D30" s="16">
        <v>0</v>
      </c>
      <c r="E30" s="16">
        <v>0</v>
      </c>
      <c r="F30" s="16">
        <v>0</v>
      </c>
      <c r="G30" s="16">
        <v>0</v>
      </c>
      <c r="H30" s="18">
        <f>'[1]Inv Repo Via'!D227/1000000</f>
        <v>0</v>
      </c>
      <c r="I30" s="18">
        <f>'[1]Inv Repo Via'!E227/1000000</f>
        <v>0</v>
      </c>
      <c r="J30" s="18">
        <f>'[1]Inv Repo Via'!F227/1000000</f>
        <v>0</v>
      </c>
      <c r="K30" s="18">
        <f>'[1]Inv Repo Via'!G227/1000000</f>
        <v>0</v>
      </c>
      <c r="L30" s="18">
        <f>'[1]Inv Repo Via'!H227/1000000</f>
        <v>0</v>
      </c>
      <c r="M30" s="18">
        <f>'[1]Inv Repo Via'!I227/1000000</f>
        <v>0</v>
      </c>
      <c r="N30" s="18">
        <f>'[1]Inv Repo Via'!J227/1000000</f>
        <v>0</v>
      </c>
      <c r="O30" s="18">
        <f>'[1]Inv Repo Via'!K227/1000000</f>
        <v>0</v>
      </c>
      <c r="P30" s="18">
        <f>'[1]Inv Repo Via'!L227/1000000</f>
        <v>0</v>
      </c>
      <c r="Q30" s="18">
        <f>'[1]Inv Repo Via'!M227/1000000</f>
        <v>0</v>
      </c>
      <c r="R30" s="18">
        <f>'[1]Inv Repo Via'!N227/1000000</f>
        <v>0</v>
      </c>
      <c r="S30" s="18">
        <f>'[1]Inv Repo Via'!O227/1000000</f>
        <v>0</v>
      </c>
      <c r="T30" s="18">
        <f>'[1]Inv Repo Via'!P227/1000000</f>
        <v>0</v>
      </c>
      <c r="U30" s="18">
        <f>'[1]Inv Repo Via'!Q227/1000000</f>
        <v>0</v>
      </c>
      <c r="V30" s="18">
        <f>'[1]Inv Repo Via'!R227/1000000</f>
        <v>0</v>
      </c>
      <c r="W30" s="18">
        <f>'[1]Inv Repo Via'!S227/1000000</f>
        <v>0</v>
      </c>
      <c r="X30" s="18">
        <f>'[1]Inv Repo Via'!T227/1000000</f>
        <v>0</v>
      </c>
      <c r="Y30" s="18">
        <f>'[1]Inv Repo Via'!U227/1000000</f>
        <v>0</v>
      </c>
      <c r="Z30" s="18">
        <f>'[1]Inv Repo Via'!V227/1000000</f>
        <v>0</v>
      </c>
      <c r="AA30" s="18">
        <f>'[1]Inv Repo Via'!W227/1000000</f>
        <v>0</v>
      </c>
      <c r="AB30" s="18">
        <f>'[1]Inv Repo Via'!X227/1000000</f>
        <v>0</v>
      </c>
      <c r="AC30" s="18">
        <f>'[1]Inv Repo Via'!Y227/1000000</f>
        <v>0</v>
      </c>
      <c r="AD30" s="18">
        <f>'[1]Inv Repo Via'!Z227/1000000</f>
        <v>0</v>
      </c>
      <c r="AE30" s="18">
        <f>'[1]Inv Repo Via'!AA227/1000000</f>
        <v>0</v>
      </c>
      <c r="AF30" s="18">
        <f>'[1]Inv Repo Via'!AB227/1000000</f>
        <v>0</v>
      </c>
      <c r="AG30" s="18">
        <f>'[1]Inv Repo Via'!AC227/1000000</f>
        <v>0</v>
      </c>
      <c r="AH30" s="18">
        <f>'[1]Inv Repo Via'!AD227/1000000</f>
        <v>0</v>
      </c>
      <c r="AI30" s="18">
        <f>'[1]Inv Repo Via'!AE227/1000000</f>
        <v>0</v>
      </c>
      <c r="AJ30" s="18">
        <f>'[1]Inv Repo Via'!AF227/1000000</f>
        <v>0</v>
      </c>
      <c r="AK30" s="18">
        <f>'[1]Inv Repo Via'!AG227/1000000</f>
        <v>0</v>
      </c>
      <c r="AL30" s="18">
        <f>'[1]Inv Repo Via'!AH227/1000000</f>
        <v>0</v>
      </c>
    </row>
    <row r="31" spans="1:38" ht="15.75">
      <c r="A31" s="15" t="s">
        <v>65</v>
      </c>
      <c r="B31" s="14" t="s">
        <v>66</v>
      </c>
      <c r="C31" s="17">
        <f t="shared" si="12"/>
        <v>0</v>
      </c>
      <c r="D31" s="16">
        <f>+'[1]Res Frotas'!E139</f>
        <v>0</v>
      </c>
      <c r="E31" s="16">
        <f>+'[1]Res Frotas'!F139</f>
        <v>0</v>
      </c>
      <c r="F31" s="16">
        <f>+'[1]Res Frotas'!G139</f>
        <v>0</v>
      </c>
      <c r="G31" s="16">
        <f>+'[1]Res Frotas'!H139</f>
        <v>0</v>
      </c>
      <c r="H31" s="16">
        <f>+'[1]Res Frotas'!I139</f>
        <v>0</v>
      </c>
      <c r="I31" s="16">
        <f>+'[1]Res Frotas'!J139</f>
        <v>0</v>
      </c>
      <c r="J31" s="16">
        <f>+'[1]Res Frotas'!K139</f>
        <v>0</v>
      </c>
      <c r="K31" s="16">
        <f>+'[1]Res Frotas'!L139</f>
        <v>0</v>
      </c>
      <c r="L31" s="16">
        <f>+'[1]Res Frotas'!M139</f>
        <v>0</v>
      </c>
      <c r="M31" s="16">
        <f>+'[1]Res Frotas'!N139</f>
        <v>0</v>
      </c>
      <c r="N31" s="16">
        <f>+'[1]Res Frotas'!O139</f>
        <v>0</v>
      </c>
      <c r="O31" s="16">
        <f>+'[1]Res Frotas'!P139</f>
        <v>0</v>
      </c>
      <c r="P31" s="16">
        <f>+'[1]Res Frotas'!Q139</f>
        <v>0</v>
      </c>
      <c r="Q31" s="16">
        <f>+'[1]Res Frotas'!R139</f>
        <v>0</v>
      </c>
      <c r="R31" s="16">
        <f>+'[1]Res Frotas'!S139</f>
        <v>0</v>
      </c>
      <c r="S31" s="16">
        <f>+'[1]Res Frotas'!T139</f>
        <v>0</v>
      </c>
      <c r="T31" s="16">
        <f>+'[1]Res Frotas'!U139</f>
        <v>0</v>
      </c>
      <c r="U31" s="16">
        <f>+'[1]Res Frotas'!V139</f>
        <v>0</v>
      </c>
      <c r="V31" s="16">
        <f>+'[1]Res Frotas'!W139</f>
        <v>0</v>
      </c>
      <c r="W31" s="16">
        <f>+'[1]Res Frotas'!X139</f>
        <v>0</v>
      </c>
      <c r="X31" s="16">
        <f>+'[1]Res Frotas'!Y139</f>
        <v>0</v>
      </c>
      <c r="Y31" s="16">
        <f>+'[1]Res Frotas'!Z139</f>
        <v>0</v>
      </c>
      <c r="Z31" s="16">
        <f>+'[1]Res Frotas'!AA139</f>
        <v>0</v>
      </c>
      <c r="AA31" s="16">
        <f>+'[1]Res Frotas'!AB139</f>
        <v>0</v>
      </c>
      <c r="AB31" s="16">
        <f>+'[1]Res Frotas'!AC139</f>
        <v>0</v>
      </c>
      <c r="AC31" s="16">
        <f>+'[1]Res Frotas'!AD139</f>
        <v>0</v>
      </c>
      <c r="AD31" s="16">
        <f>+'[1]Res Frotas'!AE139</f>
        <v>0</v>
      </c>
      <c r="AE31" s="16">
        <f>+'[1]Res Frotas'!AF139</f>
        <v>0</v>
      </c>
      <c r="AF31" s="16">
        <f>+'[1]Res Frotas'!AG139</f>
        <v>0</v>
      </c>
      <c r="AG31" s="16">
        <f>+'[1]Res Frotas'!AH139</f>
        <v>0</v>
      </c>
      <c r="AH31" s="16">
        <f>+'[1]Res Frotas'!AI139</f>
        <v>0</v>
      </c>
      <c r="AI31" s="16">
        <f>+'[1]Res Frotas'!AJ139</f>
        <v>0</v>
      </c>
      <c r="AJ31" s="16">
        <f>+'[1]Res Frotas'!AK139</f>
        <v>0</v>
      </c>
      <c r="AK31" s="16">
        <f>+'[1]Res Frotas'!AL139</f>
        <v>0</v>
      </c>
      <c r="AL31" s="16">
        <f>+'[1]Res Frotas'!AM139</f>
        <v>0</v>
      </c>
    </row>
    <row r="32" spans="1:38" ht="15.75">
      <c r="A32" s="15" t="s">
        <v>67</v>
      </c>
      <c r="B32" s="14" t="s">
        <v>68</v>
      </c>
      <c r="C32" s="17">
        <f t="shared" si="12"/>
        <v>0</v>
      </c>
      <c r="D32" s="16">
        <f>+'[1]Res Frotas'!E140</f>
        <v>0</v>
      </c>
      <c r="E32" s="16">
        <f>+'[1]Res Frotas'!F140</f>
        <v>0</v>
      </c>
      <c r="F32" s="16">
        <f>+'[1]Res Frotas'!G140</f>
        <v>0</v>
      </c>
      <c r="G32" s="16">
        <f>+'[1]Res Frotas'!H140</f>
        <v>0</v>
      </c>
      <c r="H32" s="16">
        <f>+'[1]Res Frotas'!I140</f>
        <v>0</v>
      </c>
      <c r="I32" s="16">
        <f>+'[1]Res Frotas'!J140</f>
        <v>0</v>
      </c>
      <c r="J32" s="16">
        <f>+'[1]Res Frotas'!K140</f>
        <v>0</v>
      </c>
      <c r="K32" s="16">
        <f>+'[1]Res Frotas'!L140</f>
        <v>0</v>
      </c>
      <c r="L32" s="16">
        <f>+'[1]Res Frotas'!M140</f>
        <v>0</v>
      </c>
      <c r="M32" s="16">
        <f>+'[1]Res Frotas'!N140</f>
        <v>0</v>
      </c>
      <c r="N32" s="16">
        <f>+'[1]Res Frotas'!O140</f>
        <v>0</v>
      </c>
      <c r="O32" s="16">
        <f>+'[1]Res Frotas'!P140</f>
        <v>0</v>
      </c>
      <c r="P32" s="16">
        <f>+'[1]Res Frotas'!Q140</f>
        <v>0</v>
      </c>
      <c r="Q32" s="16">
        <f>+'[1]Res Frotas'!R140</f>
        <v>0</v>
      </c>
      <c r="R32" s="16">
        <f>+'[1]Res Frotas'!S140</f>
        <v>0</v>
      </c>
      <c r="S32" s="16">
        <f>+'[1]Res Frotas'!T140</f>
        <v>0</v>
      </c>
      <c r="T32" s="16">
        <f>+'[1]Res Frotas'!U140</f>
        <v>0</v>
      </c>
      <c r="U32" s="16">
        <f>+'[1]Res Frotas'!V140</f>
        <v>0</v>
      </c>
      <c r="V32" s="16">
        <f>+'[1]Res Frotas'!W140</f>
        <v>0</v>
      </c>
      <c r="W32" s="16">
        <f>+'[1]Res Frotas'!X140</f>
        <v>0</v>
      </c>
      <c r="X32" s="16">
        <f>+'[1]Res Frotas'!Y140</f>
        <v>0</v>
      </c>
      <c r="Y32" s="16">
        <f>+'[1]Res Frotas'!Z140</f>
        <v>0</v>
      </c>
      <c r="Z32" s="16">
        <f>+'[1]Res Frotas'!AA140</f>
        <v>0</v>
      </c>
      <c r="AA32" s="16">
        <f>+'[1]Res Frotas'!AB140</f>
        <v>0</v>
      </c>
      <c r="AB32" s="16">
        <f>+'[1]Res Frotas'!AC140</f>
        <v>0</v>
      </c>
      <c r="AC32" s="16">
        <f>+'[1]Res Frotas'!AD140</f>
        <v>0</v>
      </c>
      <c r="AD32" s="16">
        <f>+'[1]Res Frotas'!AE140</f>
        <v>0</v>
      </c>
      <c r="AE32" s="16">
        <f>+'[1]Res Frotas'!AF140</f>
        <v>0</v>
      </c>
      <c r="AF32" s="16">
        <f>+'[1]Res Frotas'!AG140</f>
        <v>0</v>
      </c>
      <c r="AG32" s="16">
        <f>+'[1]Res Frotas'!AH140</f>
        <v>0</v>
      </c>
      <c r="AH32" s="16">
        <f>+'[1]Res Frotas'!AI140</f>
        <v>0</v>
      </c>
      <c r="AI32" s="16">
        <f>+'[1]Res Frotas'!AJ140</f>
        <v>0</v>
      </c>
      <c r="AJ32" s="16">
        <f>+'[1]Res Frotas'!AK140</f>
        <v>0</v>
      </c>
      <c r="AK32" s="16">
        <f>+'[1]Res Frotas'!AL140</f>
        <v>0</v>
      </c>
      <c r="AL32" s="16">
        <f>+'[1]Res Frotas'!AM140</f>
        <v>0</v>
      </c>
    </row>
    <row r="33" spans="1:38" ht="15.75">
      <c r="A33" s="15" t="s">
        <v>69</v>
      </c>
      <c r="B33" s="14" t="s">
        <v>70</v>
      </c>
      <c r="C33" s="17">
        <f t="shared" si="12"/>
        <v>0</v>
      </c>
      <c r="D33" s="16">
        <v>0</v>
      </c>
      <c r="E33" s="16">
        <v>0</v>
      </c>
      <c r="F33" s="16">
        <v>0</v>
      </c>
      <c r="G33" s="16">
        <v>0</v>
      </c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</row>
    <row r="34" spans="1:38" ht="15.75">
      <c r="A34" s="15" t="s">
        <v>71</v>
      </c>
      <c r="B34" s="14" t="s">
        <v>114</v>
      </c>
      <c r="C34" s="17">
        <f t="shared" si="12"/>
        <v>0</v>
      </c>
      <c r="D34" s="16">
        <f>SUM(D30:D33)</f>
        <v>0</v>
      </c>
      <c r="E34" s="16">
        <f t="shared" ref="E34:AL34" si="13">SUM(E30:E33)</f>
        <v>0</v>
      </c>
      <c r="F34" s="16">
        <f t="shared" si="13"/>
        <v>0</v>
      </c>
      <c r="G34" s="16">
        <f t="shared" si="13"/>
        <v>0</v>
      </c>
      <c r="H34" s="16">
        <f t="shared" si="13"/>
        <v>0</v>
      </c>
      <c r="I34" s="16">
        <f t="shared" si="13"/>
        <v>0</v>
      </c>
      <c r="J34" s="16">
        <f t="shared" si="13"/>
        <v>0</v>
      </c>
      <c r="K34" s="16">
        <f t="shared" si="13"/>
        <v>0</v>
      </c>
      <c r="L34" s="16">
        <f t="shared" si="13"/>
        <v>0</v>
      </c>
      <c r="M34" s="16">
        <f t="shared" si="13"/>
        <v>0</v>
      </c>
      <c r="N34" s="16">
        <f t="shared" si="13"/>
        <v>0</v>
      </c>
      <c r="O34" s="16">
        <f t="shared" si="13"/>
        <v>0</v>
      </c>
      <c r="P34" s="16">
        <f t="shared" si="13"/>
        <v>0</v>
      </c>
      <c r="Q34" s="16">
        <f t="shared" si="13"/>
        <v>0</v>
      </c>
      <c r="R34" s="16">
        <f t="shared" si="13"/>
        <v>0</v>
      </c>
      <c r="S34" s="16">
        <f t="shared" si="13"/>
        <v>0</v>
      </c>
      <c r="T34" s="16">
        <f t="shared" si="13"/>
        <v>0</v>
      </c>
      <c r="U34" s="16">
        <f t="shared" si="13"/>
        <v>0</v>
      </c>
      <c r="V34" s="16">
        <f t="shared" si="13"/>
        <v>0</v>
      </c>
      <c r="W34" s="16">
        <f t="shared" si="13"/>
        <v>0</v>
      </c>
      <c r="X34" s="16">
        <f t="shared" si="13"/>
        <v>0</v>
      </c>
      <c r="Y34" s="16">
        <f t="shared" si="13"/>
        <v>0</v>
      </c>
      <c r="Z34" s="16">
        <f t="shared" si="13"/>
        <v>0</v>
      </c>
      <c r="AA34" s="16">
        <f t="shared" si="13"/>
        <v>0</v>
      </c>
      <c r="AB34" s="16">
        <f t="shared" si="13"/>
        <v>0</v>
      </c>
      <c r="AC34" s="16">
        <f t="shared" si="13"/>
        <v>0</v>
      </c>
      <c r="AD34" s="16">
        <f t="shared" si="13"/>
        <v>0</v>
      </c>
      <c r="AE34" s="16">
        <f t="shared" si="13"/>
        <v>0</v>
      </c>
      <c r="AF34" s="16">
        <f t="shared" si="13"/>
        <v>0</v>
      </c>
      <c r="AG34" s="16">
        <f t="shared" si="13"/>
        <v>0</v>
      </c>
      <c r="AH34" s="16">
        <f t="shared" si="13"/>
        <v>0</v>
      </c>
      <c r="AI34" s="16">
        <f t="shared" si="13"/>
        <v>0</v>
      </c>
      <c r="AJ34" s="16">
        <f t="shared" si="13"/>
        <v>0</v>
      </c>
      <c r="AK34" s="16">
        <f t="shared" si="13"/>
        <v>0</v>
      </c>
      <c r="AL34" s="16">
        <f t="shared" si="13"/>
        <v>0</v>
      </c>
    </row>
    <row r="35" spans="1:38" ht="15.75">
      <c r="A35" s="13" t="s">
        <v>72</v>
      </c>
      <c r="B35" s="2" t="s">
        <v>73</v>
      </c>
      <c r="C35" s="21">
        <f t="shared" ref="C35" si="14">SUM(D35:AL35)</f>
        <v>390.40565367965371</v>
      </c>
      <c r="D35" s="19">
        <f t="shared" ref="D35:AL35" si="15">+D34+D28</f>
        <v>0</v>
      </c>
      <c r="E35" s="19">
        <f t="shared" si="15"/>
        <v>111.28073304473305</v>
      </c>
      <c r="F35" s="19">
        <f t="shared" si="15"/>
        <v>111.28073304473305</v>
      </c>
      <c r="G35" s="19">
        <f t="shared" si="15"/>
        <v>113.7461875901876</v>
      </c>
      <c r="H35" s="19">
        <f t="shared" si="15"/>
        <v>54.098000000000006</v>
      </c>
      <c r="I35" s="19">
        <f t="shared" si="15"/>
        <v>0</v>
      </c>
      <c r="J35" s="19">
        <f t="shared" si="15"/>
        <v>0</v>
      </c>
      <c r="K35" s="19">
        <f t="shared" si="15"/>
        <v>0</v>
      </c>
      <c r="L35" s="19">
        <f t="shared" si="15"/>
        <v>0</v>
      </c>
      <c r="M35" s="19">
        <f t="shared" si="15"/>
        <v>0</v>
      </c>
      <c r="N35" s="19">
        <f t="shared" si="15"/>
        <v>0</v>
      </c>
      <c r="O35" s="19">
        <f t="shared" si="15"/>
        <v>0</v>
      </c>
      <c r="P35" s="19">
        <f t="shared" si="15"/>
        <v>0</v>
      </c>
      <c r="Q35" s="19">
        <f t="shared" si="15"/>
        <v>0</v>
      </c>
      <c r="R35" s="19">
        <f t="shared" si="15"/>
        <v>0</v>
      </c>
      <c r="S35" s="19">
        <f t="shared" si="15"/>
        <v>0</v>
      </c>
      <c r="T35" s="19">
        <f t="shared" si="15"/>
        <v>0</v>
      </c>
      <c r="U35" s="19">
        <f t="shared" si="15"/>
        <v>0</v>
      </c>
      <c r="V35" s="19">
        <f t="shared" si="15"/>
        <v>0</v>
      </c>
      <c r="W35" s="19">
        <f t="shared" si="15"/>
        <v>0</v>
      </c>
      <c r="X35" s="19">
        <f t="shared" si="15"/>
        <v>0</v>
      </c>
      <c r="Y35" s="19">
        <f t="shared" si="15"/>
        <v>0</v>
      </c>
      <c r="Z35" s="19">
        <f t="shared" si="15"/>
        <v>0</v>
      </c>
      <c r="AA35" s="19">
        <f t="shared" si="15"/>
        <v>0</v>
      </c>
      <c r="AB35" s="19">
        <f t="shared" si="15"/>
        <v>0</v>
      </c>
      <c r="AC35" s="19">
        <f t="shared" si="15"/>
        <v>0</v>
      </c>
      <c r="AD35" s="19">
        <f t="shared" si="15"/>
        <v>0</v>
      </c>
      <c r="AE35" s="19">
        <f t="shared" si="15"/>
        <v>0</v>
      </c>
      <c r="AF35" s="19">
        <f t="shared" si="15"/>
        <v>0</v>
      </c>
      <c r="AG35" s="19">
        <f t="shared" si="15"/>
        <v>0</v>
      </c>
      <c r="AH35" s="19">
        <f t="shared" si="15"/>
        <v>0</v>
      </c>
      <c r="AI35" s="19">
        <f t="shared" si="15"/>
        <v>0</v>
      </c>
      <c r="AJ35" s="19">
        <f t="shared" si="15"/>
        <v>0</v>
      </c>
      <c r="AK35" s="19">
        <f t="shared" si="15"/>
        <v>0</v>
      </c>
      <c r="AL35" s="19">
        <f t="shared" si="15"/>
        <v>0</v>
      </c>
    </row>
    <row r="36" spans="1:38" ht="15.75">
      <c r="A36" s="13" t="s">
        <v>74</v>
      </c>
      <c r="B36" s="2" t="s">
        <v>115</v>
      </c>
      <c r="C36" s="40">
        <f t="shared" ref="C36" si="16">SUM(D36:AL36)</f>
        <v>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</row>
    <row r="37" spans="1:38" ht="16.5" thickBot="1">
      <c r="A37" s="23" t="s">
        <v>75</v>
      </c>
      <c r="B37" s="24" t="s">
        <v>117</v>
      </c>
      <c r="C37" s="25">
        <f t="shared" ref="C37" si="17">SUM(D37:AL37)</f>
        <v>390.40565367965371</v>
      </c>
      <c r="D37" s="26">
        <f t="shared" ref="D37:AL37" si="18">+D36+D35</f>
        <v>0</v>
      </c>
      <c r="E37" s="26">
        <f t="shared" si="18"/>
        <v>111.28073304473305</v>
      </c>
      <c r="F37" s="26">
        <f t="shared" si="18"/>
        <v>111.28073304473305</v>
      </c>
      <c r="G37" s="26">
        <f t="shared" si="18"/>
        <v>113.7461875901876</v>
      </c>
      <c r="H37" s="26">
        <f t="shared" si="18"/>
        <v>54.098000000000006</v>
      </c>
      <c r="I37" s="26">
        <f t="shared" si="18"/>
        <v>0</v>
      </c>
      <c r="J37" s="26">
        <f t="shared" si="18"/>
        <v>0</v>
      </c>
      <c r="K37" s="26">
        <f t="shared" si="18"/>
        <v>0</v>
      </c>
      <c r="L37" s="26">
        <f t="shared" si="18"/>
        <v>0</v>
      </c>
      <c r="M37" s="26">
        <f t="shared" si="18"/>
        <v>0</v>
      </c>
      <c r="N37" s="26">
        <f t="shared" si="18"/>
        <v>0</v>
      </c>
      <c r="O37" s="26">
        <f t="shared" si="18"/>
        <v>0</v>
      </c>
      <c r="P37" s="26">
        <f t="shared" si="18"/>
        <v>0</v>
      </c>
      <c r="Q37" s="26">
        <f t="shared" si="18"/>
        <v>0</v>
      </c>
      <c r="R37" s="26">
        <f t="shared" si="18"/>
        <v>0</v>
      </c>
      <c r="S37" s="26">
        <f t="shared" si="18"/>
        <v>0</v>
      </c>
      <c r="T37" s="26">
        <f t="shared" si="18"/>
        <v>0</v>
      </c>
      <c r="U37" s="26">
        <f t="shared" si="18"/>
        <v>0</v>
      </c>
      <c r="V37" s="26">
        <f t="shared" si="18"/>
        <v>0</v>
      </c>
      <c r="W37" s="26">
        <f t="shared" si="18"/>
        <v>0</v>
      </c>
      <c r="X37" s="26">
        <f t="shared" si="18"/>
        <v>0</v>
      </c>
      <c r="Y37" s="26">
        <f t="shared" si="18"/>
        <v>0</v>
      </c>
      <c r="Z37" s="26">
        <f t="shared" si="18"/>
        <v>0</v>
      </c>
      <c r="AA37" s="26">
        <f t="shared" si="18"/>
        <v>0</v>
      </c>
      <c r="AB37" s="26">
        <f t="shared" si="18"/>
        <v>0</v>
      </c>
      <c r="AC37" s="26">
        <f t="shared" si="18"/>
        <v>0</v>
      </c>
      <c r="AD37" s="26">
        <f t="shared" si="18"/>
        <v>0</v>
      </c>
      <c r="AE37" s="26">
        <f t="shared" si="18"/>
        <v>0</v>
      </c>
      <c r="AF37" s="26">
        <f t="shared" si="18"/>
        <v>0</v>
      </c>
      <c r="AG37" s="26">
        <f t="shared" si="18"/>
        <v>0</v>
      </c>
      <c r="AH37" s="26">
        <f t="shared" si="18"/>
        <v>0</v>
      </c>
      <c r="AI37" s="26">
        <f t="shared" si="18"/>
        <v>0</v>
      </c>
      <c r="AJ37" s="26">
        <f t="shared" si="18"/>
        <v>0</v>
      </c>
      <c r="AK37" s="26">
        <f t="shared" si="18"/>
        <v>0</v>
      </c>
      <c r="AL37" s="26">
        <f t="shared" si="18"/>
        <v>0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2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L39"/>
  <sheetViews>
    <sheetView workbookViewId="0"/>
  </sheetViews>
  <sheetFormatPr defaultRowHeight="15"/>
  <cols>
    <col min="1" max="1" width="7.7109375" customWidth="1"/>
    <col min="2" max="2" width="55.140625" customWidth="1"/>
    <col min="3" max="3" width="14.5703125" customWidth="1"/>
    <col min="5" max="5" width="11.5703125" customWidth="1"/>
    <col min="6" max="6" width="11.140625" customWidth="1"/>
    <col min="7" max="7" width="11.28515625" customWidth="1"/>
  </cols>
  <sheetData>
    <row r="1" spans="1:38" ht="15.75">
      <c r="A1" s="46" t="s">
        <v>149</v>
      </c>
    </row>
    <row r="3" spans="1:38" ht="15.75" thickBot="1"/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f t="shared" ref="I4:AL4" si="0">H4+1</f>
        <v>2016</v>
      </c>
      <c r="J4" s="11">
        <f t="shared" si="0"/>
        <v>2017</v>
      </c>
      <c r="K4" s="11">
        <f t="shared" si="0"/>
        <v>2018</v>
      </c>
      <c r="L4" s="11">
        <f t="shared" si="0"/>
        <v>2019</v>
      </c>
      <c r="M4" s="11">
        <f t="shared" si="0"/>
        <v>2020</v>
      </c>
      <c r="N4" s="11">
        <f t="shared" si="0"/>
        <v>2021</v>
      </c>
      <c r="O4" s="11">
        <f t="shared" si="0"/>
        <v>2022</v>
      </c>
      <c r="P4" s="11">
        <f t="shared" si="0"/>
        <v>2023</v>
      </c>
      <c r="Q4" s="11">
        <f t="shared" si="0"/>
        <v>2024</v>
      </c>
      <c r="R4" s="11">
        <f t="shared" si="0"/>
        <v>2025</v>
      </c>
      <c r="S4" s="11">
        <f t="shared" si="0"/>
        <v>2026</v>
      </c>
      <c r="T4" s="11">
        <f t="shared" si="0"/>
        <v>2027</v>
      </c>
      <c r="U4" s="11">
        <f t="shared" si="0"/>
        <v>2028</v>
      </c>
      <c r="V4" s="11">
        <f t="shared" si="0"/>
        <v>2029</v>
      </c>
      <c r="W4" s="11">
        <f t="shared" si="0"/>
        <v>2030</v>
      </c>
      <c r="X4" s="11">
        <f t="shared" si="0"/>
        <v>2031</v>
      </c>
      <c r="Y4" s="11">
        <f t="shared" si="0"/>
        <v>2032</v>
      </c>
      <c r="Z4" s="11">
        <f t="shared" si="0"/>
        <v>2033</v>
      </c>
      <c r="AA4" s="11">
        <f t="shared" si="0"/>
        <v>2034</v>
      </c>
      <c r="AB4" s="11">
        <f t="shared" si="0"/>
        <v>2035</v>
      </c>
      <c r="AC4" s="11">
        <f t="shared" si="0"/>
        <v>2036</v>
      </c>
      <c r="AD4" s="11">
        <f t="shared" si="0"/>
        <v>2037</v>
      </c>
      <c r="AE4" s="11">
        <f t="shared" si="0"/>
        <v>2038</v>
      </c>
      <c r="AF4" s="11">
        <f t="shared" si="0"/>
        <v>2039</v>
      </c>
      <c r="AG4" s="11">
        <f t="shared" si="0"/>
        <v>2040</v>
      </c>
      <c r="AH4" s="11">
        <f t="shared" si="0"/>
        <v>2041</v>
      </c>
      <c r="AI4" s="11">
        <f t="shared" si="0"/>
        <v>2042</v>
      </c>
      <c r="AJ4" s="11">
        <f t="shared" si="0"/>
        <v>2043</v>
      </c>
      <c r="AK4" s="11">
        <f t="shared" si="0"/>
        <v>2044</v>
      </c>
      <c r="AL4" s="11">
        <f t="shared" si="0"/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f t="shared" ref="C7:C15" si="1">SUM(D7:AL7)</f>
        <v>0</v>
      </c>
      <c r="D7" s="17">
        <f>'[1]Capex SOE BC'!E106</f>
        <v>0</v>
      </c>
      <c r="E7" s="17">
        <f>'[1]Capex SOE BC'!F106</f>
        <v>0</v>
      </c>
      <c r="F7" s="17">
        <f>'[1]Capex SOE BC'!G106</f>
        <v>0</v>
      </c>
      <c r="G7" s="17">
        <f>'[1]Capex SOE BC'!H106</f>
        <v>0</v>
      </c>
      <c r="H7" s="17">
        <f>'[1]Capex SOE BC'!I106</f>
        <v>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f t="shared" si="1"/>
        <v>0</v>
      </c>
      <c r="D8" s="17">
        <f>'[1]Capex SOE BC'!E107</f>
        <v>0</v>
      </c>
      <c r="E8" s="17">
        <f>'[1]Capex SOE BC'!F107</f>
        <v>0</v>
      </c>
      <c r="F8" s="17">
        <f>'[1]Capex SOE BC'!G107</f>
        <v>0</v>
      </c>
      <c r="G8" s="17">
        <f>'[1]Capex SOE BC'!H107</f>
        <v>0</v>
      </c>
      <c r="H8" s="17">
        <f>'[1]Capex SOE BC'!I107</f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f t="shared" si="1"/>
        <v>0</v>
      </c>
      <c r="D9" s="17">
        <f>+'[1]Orç Rec Super SOE'!E55</f>
        <v>0</v>
      </c>
      <c r="E9" s="17">
        <f>+'[1]Orç Rec Super SOE'!F55</f>
        <v>0</v>
      </c>
      <c r="F9" s="17">
        <f>+'[1]Orç Rec Super SOE'!G55</f>
        <v>0</v>
      </c>
      <c r="G9" s="17">
        <f>+'[1]Orç Rec Super SOE'!H55</f>
        <v>0</v>
      </c>
      <c r="H9" s="17">
        <f>+'[1]Orç Rec Super SOE'!I55</f>
        <v>0</v>
      </c>
      <c r="I9" s="17">
        <f>+'[1]Orç Rec Super SOE'!J55</f>
        <v>0</v>
      </c>
      <c r="J9" s="17">
        <f>+'[1]Orç Rec Super SOE'!K55</f>
        <v>0</v>
      </c>
      <c r="K9" s="17">
        <f>+'[1]Orç Rec Super SOE'!L55</f>
        <v>0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f t="shared" si="1"/>
        <v>0</v>
      </c>
      <c r="D10" s="17">
        <f>'[1]Orç Licen1 '!J224</f>
        <v>0</v>
      </c>
      <c r="E10" s="17">
        <f>'[1]Orç Licen1 '!K224</f>
        <v>0</v>
      </c>
      <c r="F10" s="17">
        <f>'[1]Orç Licen1 '!L224</f>
        <v>0</v>
      </c>
      <c r="G10" s="17">
        <f>'[1]Orç Licen1 '!M224</f>
        <v>0</v>
      </c>
      <c r="H10" s="17">
        <f>'[1]Orç Licen1 '!N224</f>
        <v>0</v>
      </c>
      <c r="I10" s="17">
        <f>'[1]Orç Licen1 '!O224</f>
        <v>0</v>
      </c>
      <c r="J10" s="17">
        <f>'[1]Orç Licen1 '!P224</f>
        <v>0</v>
      </c>
      <c r="K10" s="17">
        <f>'[1]Orç Licen1 '!Q224</f>
        <v>0</v>
      </c>
      <c r="L10" s="17">
        <f>'[1]Orç Licen1 '!R224</f>
        <v>0</v>
      </c>
      <c r="M10" s="17">
        <f>'[1]Orç Licen1 '!S224</f>
        <v>0</v>
      </c>
      <c r="N10" s="17">
        <f>'[1]Orç Licen1 '!T224</f>
        <v>0</v>
      </c>
      <c r="O10" s="17">
        <f>'[1]Orç Licen1 '!U224</f>
        <v>0</v>
      </c>
      <c r="P10" s="17">
        <f>'[1]Orç Licen1 '!V224</f>
        <v>0</v>
      </c>
      <c r="Q10" s="17">
        <f>'[1]Orç Licen1 '!W224</f>
        <v>0</v>
      </c>
      <c r="R10" s="17">
        <f>'[1]Orç Licen1 '!X224</f>
        <v>0</v>
      </c>
      <c r="S10" s="17">
        <f>'[1]Orç Licen1 '!Y224</f>
        <v>0</v>
      </c>
      <c r="T10" s="17">
        <f>'[1]Orç Licen1 '!Z224</f>
        <v>0</v>
      </c>
      <c r="U10" s="17">
        <f>'[1]Orç Licen1 '!AA224</f>
        <v>0</v>
      </c>
      <c r="V10" s="17">
        <f>'[1]Orç Licen1 '!AB224</f>
        <v>0</v>
      </c>
      <c r="W10" s="17">
        <f>'[1]Orç Licen1 '!AC224</f>
        <v>0</v>
      </c>
      <c r="X10" s="17">
        <f>'[1]Orç Licen1 '!AD224</f>
        <v>0</v>
      </c>
      <c r="Y10" s="17">
        <f>'[1]Orç Licen1 '!AE224</f>
        <v>0</v>
      </c>
      <c r="Z10" s="17">
        <f>'[1]Orç Licen1 '!AF224</f>
        <v>0</v>
      </c>
      <c r="AA10" s="17">
        <f>'[1]Orç Licen1 '!AG224</f>
        <v>0</v>
      </c>
      <c r="AB10" s="17">
        <f>'[1]Orç Licen1 '!AH224</f>
        <v>0</v>
      </c>
      <c r="AC10" s="17">
        <f>'[1]Orç Licen1 '!AI224</f>
        <v>0</v>
      </c>
      <c r="AD10" s="17">
        <f>'[1]Orç Licen1 '!AJ224</f>
        <v>0</v>
      </c>
      <c r="AE10" s="17">
        <f>'[1]Orç Licen1 '!AK224</f>
        <v>0</v>
      </c>
      <c r="AF10" s="17">
        <f>'[1]Orç Licen1 '!AL224</f>
        <v>0</v>
      </c>
      <c r="AG10" s="17">
        <f>'[1]Orç Licen1 '!AM224</f>
        <v>0</v>
      </c>
      <c r="AH10" s="17">
        <f>'[1]Orç Licen1 '!AN224</f>
        <v>0</v>
      </c>
      <c r="AI10" s="17">
        <f>'[1]Orç Licen1 '!AO224</f>
        <v>0</v>
      </c>
      <c r="AJ10" s="17">
        <f>'[1]Orç Licen1 '!AP224</f>
        <v>0</v>
      </c>
      <c r="AK10" s="17">
        <f>'[1]Orç Licen1 '!AQ224</f>
        <v>0</v>
      </c>
      <c r="AL10" s="17">
        <f>'[1]Orç Licen1 '!AR224</f>
        <v>0</v>
      </c>
    </row>
    <row r="11" spans="1:38" ht="15.75">
      <c r="A11" s="15" t="s">
        <v>40</v>
      </c>
      <c r="B11" s="14" t="s">
        <v>102</v>
      </c>
      <c r="C11" s="17">
        <f t="shared" si="1"/>
        <v>0</v>
      </c>
      <c r="D11" s="17">
        <f>'[1]Capex SOE BC'!E110</f>
        <v>0</v>
      </c>
      <c r="E11" s="17">
        <f>'[1]Capex SOE BC'!F110</f>
        <v>0</v>
      </c>
      <c r="F11" s="17">
        <f>'[1]Capex SOE BC'!G110</f>
        <v>0</v>
      </c>
      <c r="G11" s="17">
        <f>'[1]Capex SOE BC'!H110</f>
        <v>0</v>
      </c>
      <c r="H11" s="17">
        <f>'[1]Capex SOE BC'!I110</f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f t="shared" si="1"/>
        <v>0</v>
      </c>
      <c r="D12" s="17">
        <f>'[1]Capex SOE BC'!E111</f>
        <v>0</v>
      </c>
      <c r="E12" s="17">
        <f>'[1]Capex SOE BC'!F111</f>
        <v>0</v>
      </c>
      <c r="F12" s="17">
        <f>'[1]Capex SOE BC'!G111</f>
        <v>0</v>
      </c>
      <c r="G12" s="17">
        <f>'[1]Capex SOE BC'!H111</f>
        <v>0</v>
      </c>
      <c r="H12" s="17">
        <f>'[1]Capex SOE BC'!I111</f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f t="shared" si="1"/>
        <v>0</v>
      </c>
      <c r="D13" s="17">
        <f>'[1]Capex SOE BC'!E112</f>
        <v>0</v>
      </c>
      <c r="E13" s="17">
        <f>'[1]Capex SOE BC'!F112</f>
        <v>0</v>
      </c>
      <c r="F13" s="17">
        <f>'[1]Capex SOE BC'!G112</f>
        <v>0</v>
      </c>
      <c r="G13" s="17">
        <f>'[1]Capex SOE BC'!H112</f>
        <v>0</v>
      </c>
      <c r="H13" s="17">
        <f>'[1]Capex SOE BC'!I112</f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f t="shared" si="1"/>
        <v>0</v>
      </c>
      <c r="D14" s="17">
        <f>'[1]Capex SOE BC'!E113</f>
        <v>0</v>
      </c>
      <c r="E14" s="17">
        <f>'[1]Capex SOE BC'!F113</f>
        <v>0</v>
      </c>
      <c r="F14" s="17">
        <f>'[1]Capex SOE BC'!G113</f>
        <v>0</v>
      </c>
      <c r="G14" s="17">
        <f>'[1]Capex SOE BC'!H113</f>
        <v>0</v>
      </c>
      <c r="H14" s="17">
        <f>'[1]Capex SOE BC'!I113</f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f t="shared" si="1"/>
        <v>0</v>
      </c>
      <c r="D15" s="17">
        <f t="shared" ref="D15:AL15" si="2">SUM(D7:D14)</f>
        <v>0</v>
      </c>
      <c r="E15" s="17">
        <f t="shared" si="2"/>
        <v>0</v>
      </c>
      <c r="F15" s="17">
        <f t="shared" si="2"/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2"/>
        <v>0</v>
      </c>
      <c r="K15" s="17">
        <f t="shared" si="2"/>
        <v>0</v>
      </c>
      <c r="L15" s="17">
        <f t="shared" si="2"/>
        <v>0</v>
      </c>
      <c r="M15" s="17">
        <f t="shared" si="2"/>
        <v>0</v>
      </c>
      <c r="N15" s="17">
        <f t="shared" si="2"/>
        <v>0</v>
      </c>
      <c r="O15" s="17">
        <f t="shared" si="2"/>
        <v>0</v>
      </c>
      <c r="P15" s="17">
        <f t="shared" si="2"/>
        <v>0</v>
      </c>
      <c r="Q15" s="17">
        <f t="shared" si="2"/>
        <v>0</v>
      </c>
      <c r="R15" s="17">
        <f t="shared" si="2"/>
        <v>0</v>
      </c>
      <c r="S15" s="17">
        <f t="shared" si="2"/>
        <v>0</v>
      </c>
      <c r="T15" s="17">
        <f t="shared" si="2"/>
        <v>0</v>
      </c>
      <c r="U15" s="17">
        <f t="shared" si="2"/>
        <v>0</v>
      </c>
      <c r="V15" s="17">
        <f t="shared" si="2"/>
        <v>0</v>
      </c>
      <c r="W15" s="17">
        <f t="shared" si="2"/>
        <v>0</v>
      </c>
      <c r="X15" s="17">
        <f t="shared" si="2"/>
        <v>0</v>
      </c>
      <c r="Y15" s="17">
        <f t="shared" si="2"/>
        <v>0</v>
      </c>
      <c r="Z15" s="17">
        <f t="shared" si="2"/>
        <v>0</v>
      </c>
      <c r="AA15" s="17">
        <f t="shared" si="2"/>
        <v>0</v>
      </c>
      <c r="AB15" s="17">
        <f t="shared" si="2"/>
        <v>0</v>
      </c>
      <c r="AC15" s="17">
        <f t="shared" si="2"/>
        <v>0</v>
      </c>
      <c r="AD15" s="17">
        <f t="shared" si="2"/>
        <v>0</v>
      </c>
      <c r="AE15" s="17">
        <f t="shared" si="2"/>
        <v>0</v>
      </c>
      <c r="AF15" s="17">
        <f t="shared" si="2"/>
        <v>0</v>
      </c>
      <c r="AG15" s="17">
        <f t="shared" si="2"/>
        <v>0</v>
      </c>
      <c r="AH15" s="17">
        <f t="shared" si="2"/>
        <v>0</v>
      </c>
      <c r="AI15" s="17">
        <f t="shared" si="2"/>
        <v>0</v>
      </c>
      <c r="AJ15" s="17">
        <f t="shared" si="2"/>
        <v>0</v>
      </c>
      <c r="AK15" s="17">
        <f t="shared" si="2"/>
        <v>0</v>
      </c>
      <c r="AL15" s="17">
        <f t="shared" si="2"/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f>SUM(D17:AL17)</f>
        <v>0</v>
      </c>
      <c r="D17" s="17"/>
      <c r="E17" s="17"/>
      <c r="F17" s="17"/>
      <c r="G17" s="17">
        <f>+'[1]Inv Frotas 2'!E413/1000000</f>
        <v>0</v>
      </c>
      <c r="H17" s="17">
        <f>+'[1]Inv Frotas 2'!F413/1000000</f>
        <v>0</v>
      </c>
      <c r="I17" s="17">
        <f>+'[1]Inv Frotas 2'!G413/1000000</f>
        <v>0</v>
      </c>
      <c r="J17" s="17">
        <f>+'[1]Inv Frotas 2'!H413/1000000</f>
        <v>0</v>
      </c>
      <c r="K17" s="17">
        <f>+'[1]Inv Frotas 2'!I413/1000000</f>
        <v>0</v>
      </c>
      <c r="L17" s="17">
        <f>+'[1]Inv Frotas 2'!J413/1000000</f>
        <v>0</v>
      </c>
      <c r="M17" s="17">
        <f>+'[1]Inv Frotas 2'!K413/1000000</f>
        <v>0</v>
      </c>
      <c r="N17" s="17">
        <f>+'[1]Inv Frotas 2'!L413/1000000</f>
        <v>0</v>
      </c>
      <c r="O17" s="17">
        <f>+'[1]Inv Frotas 2'!M413/1000000</f>
        <v>0</v>
      </c>
      <c r="P17" s="17">
        <f>+'[1]Inv Frotas 2'!N413/1000000</f>
        <v>0</v>
      </c>
      <c r="Q17" s="17">
        <f>+'[1]Inv Frotas 2'!O413/1000000</f>
        <v>0</v>
      </c>
      <c r="R17" s="17">
        <f>+'[1]Inv Frotas 2'!P413/1000000</f>
        <v>0</v>
      </c>
      <c r="S17" s="17">
        <f>+'[1]Inv Frotas 2'!Q413/1000000</f>
        <v>0</v>
      </c>
      <c r="T17" s="17">
        <f>+'[1]Inv Frotas 2'!R413/1000000</f>
        <v>0</v>
      </c>
      <c r="U17" s="17">
        <f>+'[1]Inv Frotas 2'!S413/1000000</f>
        <v>0</v>
      </c>
      <c r="V17" s="17">
        <f>+'[1]Inv Frotas 2'!T413/1000000</f>
        <v>0</v>
      </c>
      <c r="W17" s="17">
        <f>+'[1]Inv Frotas 2'!U413/1000000</f>
        <v>0</v>
      </c>
      <c r="X17" s="17">
        <f>+'[1]Inv Frotas 2'!V413/1000000</f>
        <v>0</v>
      </c>
      <c r="Y17" s="17">
        <f>+'[1]Inv Frotas 2'!W413/1000000</f>
        <v>0</v>
      </c>
      <c r="Z17" s="17">
        <f>+'[1]Inv Frotas 2'!X413/1000000</f>
        <v>0</v>
      </c>
      <c r="AA17" s="17">
        <f>+'[1]Inv Frotas 2'!Y413/1000000</f>
        <v>0</v>
      </c>
      <c r="AB17" s="17">
        <f>+'[1]Inv Frotas 2'!Z413/1000000</f>
        <v>0</v>
      </c>
      <c r="AC17" s="17">
        <f>+'[1]Inv Frotas 2'!AA413/1000000</f>
        <v>0</v>
      </c>
      <c r="AD17" s="17">
        <f>+'[1]Inv Frotas 2'!AB413/1000000</f>
        <v>0</v>
      </c>
      <c r="AE17" s="17">
        <f>+'[1]Inv Frotas 2'!AC413/1000000</f>
        <v>0</v>
      </c>
      <c r="AF17" s="17">
        <f>+'[1]Inv Frotas 2'!AD413/1000000</f>
        <v>0</v>
      </c>
      <c r="AG17" s="17">
        <f>+'[1]Inv Frotas 2'!AE413/1000000</f>
        <v>0</v>
      </c>
      <c r="AH17" s="17">
        <f>+'[1]Inv Frotas 2'!AF413/1000000</f>
        <v>0</v>
      </c>
      <c r="AI17" s="17">
        <f>+'[1]Inv Frotas 2'!AG413/1000000</f>
        <v>0</v>
      </c>
      <c r="AJ17" s="17">
        <f>+'[1]Inv Frotas 2'!AH413/1000000</f>
        <v>0</v>
      </c>
      <c r="AK17" s="17">
        <f>+'[1]Inv Frotas 2'!AI413/1000000</f>
        <v>0</v>
      </c>
      <c r="AL17" s="17">
        <f>+'[1]Inv Frotas 2'!AJ413/1000000</f>
        <v>0</v>
      </c>
    </row>
    <row r="18" spans="1:38" ht="15.75">
      <c r="A18" s="15" t="s">
        <v>49</v>
      </c>
      <c r="B18" s="14" t="s">
        <v>107</v>
      </c>
      <c r="C18" s="17">
        <f>SUM(D18:AL18)</f>
        <v>0</v>
      </c>
      <c r="D18" s="17"/>
      <c r="E18" s="17"/>
      <c r="F18" s="17"/>
      <c r="G18" s="17">
        <f>+'[1]Capex SOE BC'!I118</f>
        <v>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ht="15.75">
      <c r="A19" s="15" t="s">
        <v>50</v>
      </c>
      <c r="B19" s="14" t="s">
        <v>108</v>
      </c>
      <c r="C19" s="17">
        <f>SUM(D19:AL19)</f>
        <v>0</v>
      </c>
      <c r="D19" s="17">
        <f t="shared" ref="D19:AL19" si="3">SUM(D17:D18)</f>
        <v>0</v>
      </c>
      <c r="E19" s="17">
        <f t="shared" si="3"/>
        <v>0</v>
      </c>
      <c r="F19" s="17">
        <f t="shared" si="3"/>
        <v>0</v>
      </c>
      <c r="G19" s="17">
        <f t="shared" si="3"/>
        <v>0</v>
      </c>
      <c r="H19" s="17">
        <f t="shared" si="3"/>
        <v>0</v>
      </c>
      <c r="I19" s="17">
        <f t="shared" si="3"/>
        <v>0</v>
      </c>
      <c r="J19" s="17">
        <f t="shared" si="3"/>
        <v>0</v>
      </c>
      <c r="K19" s="17">
        <f t="shared" si="3"/>
        <v>0</v>
      </c>
      <c r="L19" s="17">
        <f t="shared" si="3"/>
        <v>0</v>
      </c>
      <c r="M19" s="17">
        <f t="shared" si="3"/>
        <v>0</v>
      </c>
      <c r="N19" s="17">
        <f t="shared" si="3"/>
        <v>0</v>
      </c>
      <c r="O19" s="17">
        <f t="shared" si="3"/>
        <v>0</v>
      </c>
      <c r="P19" s="17">
        <f t="shared" si="3"/>
        <v>0</v>
      </c>
      <c r="Q19" s="17">
        <f t="shared" si="3"/>
        <v>0</v>
      </c>
      <c r="R19" s="17">
        <f t="shared" si="3"/>
        <v>0</v>
      </c>
      <c r="S19" s="17">
        <f t="shared" si="3"/>
        <v>0</v>
      </c>
      <c r="T19" s="17">
        <f t="shared" si="3"/>
        <v>0</v>
      </c>
      <c r="U19" s="17">
        <f t="shared" si="3"/>
        <v>0</v>
      </c>
      <c r="V19" s="17">
        <f t="shared" si="3"/>
        <v>0</v>
      </c>
      <c r="W19" s="17">
        <f t="shared" si="3"/>
        <v>0</v>
      </c>
      <c r="X19" s="17">
        <f t="shared" si="3"/>
        <v>0</v>
      </c>
      <c r="Y19" s="17">
        <f t="shared" si="3"/>
        <v>0</v>
      </c>
      <c r="Z19" s="17">
        <f t="shared" si="3"/>
        <v>0</v>
      </c>
      <c r="AA19" s="17">
        <f t="shared" si="3"/>
        <v>0</v>
      </c>
      <c r="AB19" s="17">
        <f t="shared" si="3"/>
        <v>0</v>
      </c>
      <c r="AC19" s="17">
        <f t="shared" si="3"/>
        <v>0</v>
      </c>
      <c r="AD19" s="17">
        <f t="shared" si="3"/>
        <v>0</v>
      </c>
      <c r="AE19" s="17">
        <f t="shared" si="3"/>
        <v>0</v>
      </c>
      <c r="AF19" s="17">
        <f t="shared" si="3"/>
        <v>0</v>
      </c>
      <c r="AG19" s="17">
        <f t="shared" si="3"/>
        <v>0</v>
      </c>
      <c r="AH19" s="17">
        <f t="shared" si="3"/>
        <v>0</v>
      </c>
      <c r="AI19" s="17">
        <f t="shared" si="3"/>
        <v>0</v>
      </c>
      <c r="AJ19" s="17">
        <f t="shared" si="3"/>
        <v>0</v>
      </c>
      <c r="AK19" s="17">
        <f t="shared" si="3"/>
        <v>0</v>
      </c>
      <c r="AL19" s="17">
        <f t="shared" si="3"/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f>SUM(D21:AL21)</f>
        <v>0</v>
      </c>
      <c r="D21" s="17"/>
      <c r="E21" s="17"/>
      <c r="F21" s="17"/>
      <c r="G21" s="17">
        <f>'[1]Inv Frotas 2'!E414/1000000</f>
        <v>0</v>
      </c>
      <c r="H21" s="17">
        <f>'[1]Inv Frotas 2'!F414/1000000</f>
        <v>0</v>
      </c>
      <c r="I21" s="17">
        <f>'[1]Inv Frotas 2'!G414/1000000</f>
        <v>0</v>
      </c>
      <c r="J21" s="17">
        <f>'[1]Inv Frotas 2'!H414/1000000</f>
        <v>0</v>
      </c>
      <c r="K21" s="17">
        <f>'[1]Inv Frotas 2'!I414/1000000</f>
        <v>0</v>
      </c>
      <c r="L21" s="17">
        <f>'[1]Inv Frotas 2'!J414/1000000</f>
        <v>0</v>
      </c>
      <c r="M21" s="17">
        <f>'[1]Inv Frotas 2'!K414/1000000</f>
        <v>0</v>
      </c>
      <c r="N21" s="17">
        <f>'[1]Inv Frotas 2'!L414/1000000</f>
        <v>0</v>
      </c>
      <c r="O21" s="17">
        <f>'[1]Inv Frotas 2'!M414/1000000</f>
        <v>0</v>
      </c>
      <c r="P21" s="17">
        <f>'[1]Inv Frotas 2'!N414/1000000</f>
        <v>0</v>
      </c>
      <c r="Q21" s="17">
        <f>'[1]Inv Frotas 2'!O414/1000000</f>
        <v>0</v>
      </c>
      <c r="R21" s="17">
        <f>'[1]Inv Frotas 2'!P414/1000000</f>
        <v>0</v>
      </c>
      <c r="S21" s="17">
        <f>'[1]Inv Frotas 2'!Q414/1000000</f>
        <v>0</v>
      </c>
      <c r="T21" s="17">
        <f>'[1]Inv Frotas 2'!R414/1000000</f>
        <v>0</v>
      </c>
      <c r="U21" s="17">
        <f>'[1]Inv Frotas 2'!S414/1000000</f>
        <v>0</v>
      </c>
      <c r="V21" s="17">
        <f>'[1]Inv Frotas 2'!T414/1000000</f>
        <v>0</v>
      </c>
      <c r="W21" s="17">
        <f>'[1]Inv Frotas 2'!U414/1000000</f>
        <v>0</v>
      </c>
      <c r="X21" s="17">
        <f>'[1]Inv Frotas 2'!V414/1000000</f>
        <v>0</v>
      </c>
      <c r="Y21" s="17">
        <f>'[1]Inv Frotas 2'!W414/1000000</f>
        <v>0</v>
      </c>
      <c r="Z21" s="17">
        <f>'[1]Inv Frotas 2'!X414/1000000</f>
        <v>0</v>
      </c>
      <c r="AA21" s="17">
        <f>'[1]Inv Frotas 2'!Y414/1000000</f>
        <v>0</v>
      </c>
      <c r="AB21" s="17">
        <f>'[1]Inv Frotas 2'!Z414/1000000</f>
        <v>0</v>
      </c>
      <c r="AC21" s="17">
        <f>'[1]Inv Frotas 2'!AA414/1000000</f>
        <v>0</v>
      </c>
      <c r="AD21" s="17">
        <f>'[1]Inv Frotas 2'!AB414/1000000</f>
        <v>0</v>
      </c>
      <c r="AE21" s="17">
        <f>'[1]Inv Frotas 2'!AC414/1000000</f>
        <v>0</v>
      </c>
      <c r="AF21" s="17">
        <f>'[1]Inv Frotas 2'!AD414/1000000</f>
        <v>0</v>
      </c>
      <c r="AG21" s="17">
        <f>'[1]Inv Frotas 2'!AE414/1000000</f>
        <v>0</v>
      </c>
      <c r="AH21" s="17">
        <f>'[1]Inv Frotas 2'!AF414/1000000</f>
        <v>0</v>
      </c>
      <c r="AI21" s="17">
        <f>'[1]Inv Frotas 2'!AG414/1000000</f>
        <v>0</v>
      </c>
      <c r="AJ21" s="17">
        <f>'[1]Inv Frotas 2'!AH414/1000000</f>
        <v>0</v>
      </c>
      <c r="AK21" s="17">
        <f>'[1]Inv Frotas 2'!AI414/1000000</f>
        <v>0</v>
      </c>
      <c r="AL21" s="17">
        <f>'[1]Inv Frotas 2'!AJ414/1000000</f>
        <v>0</v>
      </c>
    </row>
    <row r="22" spans="1:38" ht="15.75">
      <c r="A22" s="15" t="s">
        <v>54</v>
      </c>
      <c r="B22" s="14" t="s">
        <v>107</v>
      </c>
      <c r="C22" s="17">
        <f>SUM(D22:AL22)</f>
        <v>0</v>
      </c>
      <c r="D22" s="17"/>
      <c r="E22" s="17"/>
      <c r="F22" s="17"/>
      <c r="G22" s="17">
        <f>+'[1]Capex SOE BC'!I123</f>
        <v>0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ht="15.75">
      <c r="A23" s="15" t="s">
        <v>55</v>
      </c>
      <c r="B23" s="14" t="s">
        <v>110</v>
      </c>
      <c r="C23" s="17">
        <f>SUM(D23:AL23)</f>
        <v>0</v>
      </c>
      <c r="D23" s="17">
        <f t="shared" ref="D23:AL23" si="4">SUM(D21:D22)</f>
        <v>0</v>
      </c>
      <c r="E23" s="17">
        <f t="shared" si="4"/>
        <v>0</v>
      </c>
      <c r="F23" s="17">
        <f t="shared" si="4"/>
        <v>0</v>
      </c>
      <c r="G23" s="17">
        <f t="shared" si="4"/>
        <v>0</v>
      </c>
      <c r="H23" s="17">
        <f t="shared" si="4"/>
        <v>0</v>
      </c>
      <c r="I23" s="17">
        <f t="shared" si="4"/>
        <v>0</v>
      </c>
      <c r="J23" s="17">
        <f t="shared" si="4"/>
        <v>0</v>
      </c>
      <c r="K23" s="17">
        <f t="shared" si="4"/>
        <v>0</v>
      </c>
      <c r="L23" s="17">
        <f t="shared" si="4"/>
        <v>0</v>
      </c>
      <c r="M23" s="17">
        <f t="shared" si="4"/>
        <v>0</v>
      </c>
      <c r="N23" s="17">
        <f t="shared" si="4"/>
        <v>0</v>
      </c>
      <c r="O23" s="17">
        <f t="shared" si="4"/>
        <v>0</v>
      </c>
      <c r="P23" s="17">
        <f t="shared" si="4"/>
        <v>0</v>
      </c>
      <c r="Q23" s="17">
        <f t="shared" si="4"/>
        <v>0</v>
      </c>
      <c r="R23" s="17">
        <f t="shared" si="4"/>
        <v>0</v>
      </c>
      <c r="S23" s="17">
        <f t="shared" si="4"/>
        <v>0</v>
      </c>
      <c r="T23" s="17">
        <f t="shared" si="4"/>
        <v>0</v>
      </c>
      <c r="U23" s="17">
        <f t="shared" si="4"/>
        <v>0</v>
      </c>
      <c r="V23" s="17">
        <f t="shared" si="4"/>
        <v>0</v>
      </c>
      <c r="W23" s="17">
        <f t="shared" si="4"/>
        <v>0</v>
      </c>
      <c r="X23" s="17">
        <f t="shared" si="4"/>
        <v>0</v>
      </c>
      <c r="Y23" s="17">
        <f t="shared" si="4"/>
        <v>0</v>
      </c>
      <c r="Z23" s="17">
        <f t="shared" si="4"/>
        <v>0</v>
      </c>
      <c r="AA23" s="17">
        <f t="shared" si="4"/>
        <v>0</v>
      </c>
      <c r="AB23" s="17">
        <f t="shared" si="4"/>
        <v>0</v>
      </c>
      <c r="AC23" s="17">
        <f t="shared" si="4"/>
        <v>0</v>
      </c>
      <c r="AD23" s="17">
        <f t="shared" si="4"/>
        <v>0</v>
      </c>
      <c r="AE23" s="17">
        <f t="shared" si="4"/>
        <v>0</v>
      </c>
      <c r="AF23" s="17">
        <f t="shared" si="4"/>
        <v>0</v>
      </c>
      <c r="AG23" s="17">
        <f t="shared" si="4"/>
        <v>0</v>
      </c>
      <c r="AH23" s="17">
        <f t="shared" si="4"/>
        <v>0</v>
      </c>
      <c r="AI23" s="17">
        <f t="shared" si="4"/>
        <v>0</v>
      </c>
      <c r="AJ23" s="17">
        <f t="shared" si="4"/>
        <v>0</v>
      </c>
      <c r="AK23" s="17">
        <f t="shared" si="4"/>
        <v>0</v>
      </c>
      <c r="AL23" s="17">
        <f t="shared" si="4"/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f>SUM(D25:AL25)</f>
        <v>0</v>
      </c>
      <c r="D25" s="17"/>
      <c r="E25" s="17"/>
      <c r="F25" s="17"/>
      <c r="G25" s="17">
        <f>+'[1]Capex SOE BC'!I127</f>
        <v>0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ht="15.75">
      <c r="A26" s="15" t="s">
        <v>118</v>
      </c>
      <c r="B26" s="14" t="s">
        <v>112</v>
      </c>
      <c r="C26" s="17">
        <f>SUM(D26:AL26)</f>
        <v>0</v>
      </c>
      <c r="D26" s="17">
        <f t="shared" ref="D26:AL26" si="5">+D25</f>
        <v>0</v>
      </c>
      <c r="E26" s="17">
        <f t="shared" si="5"/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  <c r="I26" s="17">
        <f t="shared" si="5"/>
        <v>0</v>
      </c>
      <c r="J26" s="17">
        <f t="shared" si="5"/>
        <v>0</v>
      </c>
      <c r="K26" s="17">
        <f t="shared" si="5"/>
        <v>0</v>
      </c>
      <c r="L26" s="17">
        <f t="shared" si="5"/>
        <v>0</v>
      </c>
      <c r="M26" s="17">
        <f t="shared" si="5"/>
        <v>0</v>
      </c>
      <c r="N26" s="17">
        <f t="shared" si="5"/>
        <v>0</v>
      </c>
      <c r="O26" s="17">
        <f t="shared" si="5"/>
        <v>0</v>
      </c>
      <c r="P26" s="17">
        <f t="shared" si="5"/>
        <v>0</v>
      </c>
      <c r="Q26" s="17">
        <f t="shared" si="5"/>
        <v>0</v>
      </c>
      <c r="R26" s="17">
        <f t="shared" si="5"/>
        <v>0</v>
      </c>
      <c r="S26" s="17">
        <f t="shared" si="5"/>
        <v>0</v>
      </c>
      <c r="T26" s="17">
        <f t="shared" si="5"/>
        <v>0</v>
      </c>
      <c r="U26" s="17">
        <f t="shared" si="5"/>
        <v>0</v>
      </c>
      <c r="V26" s="17">
        <f t="shared" si="5"/>
        <v>0</v>
      </c>
      <c r="W26" s="17">
        <f t="shared" si="5"/>
        <v>0</v>
      </c>
      <c r="X26" s="17">
        <f t="shared" si="5"/>
        <v>0</v>
      </c>
      <c r="Y26" s="17">
        <f t="shared" si="5"/>
        <v>0</v>
      </c>
      <c r="Z26" s="17">
        <f t="shared" si="5"/>
        <v>0</v>
      </c>
      <c r="AA26" s="17">
        <f t="shared" si="5"/>
        <v>0</v>
      </c>
      <c r="AB26" s="17">
        <f t="shared" si="5"/>
        <v>0</v>
      </c>
      <c r="AC26" s="17">
        <f t="shared" si="5"/>
        <v>0</v>
      </c>
      <c r="AD26" s="17">
        <f t="shared" si="5"/>
        <v>0</v>
      </c>
      <c r="AE26" s="17">
        <f t="shared" si="5"/>
        <v>0</v>
      </c>
      <c r="AF26" s="17">
        <f t="shared" si="5"/>
        <v>0</v>
      </c>
      <c r="AG26" s="17">
        <f t="shared" si="5"/>
        <v>0</v>
      </c>
      <c r="AH26" s="17">
        <f t="shared" si="5"/>
        <v>0</v>
      </c>
      <c r="AI26" s="17">
        <f t="shared" si="5"/>
        <v>0</v>
      </c>
      <c r="AJ26" s="17">
        <f t="shared" si="5"/>
        <v>0</v>
      </c>
      <c r="AK26" s="17">
        <f t="shared" si="5"/>
        <v>0</v>
      </c>
      <c r="AL26" s="17">
        <f t="shared" si="5"/>
        <v>0</v>
      </c>
    </row>
    <row r="27" spans="1:38" ht="31.5">
      <c r="A27" s="13" t="s">
        <v>59</v>
      </c>
      <c r="B27" s="20" t="s">
        <v>60</v>
      </c>
      <c r="C27" s="21">
        <f>SUM(D27:AL27)</f>
        <v>0</v>
      </c>
      <c r="D27" s="21"/>
      <c r="E27" s="21"/>
      <c r="F27" s="21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1.5">
      <c r="A28" s="13" t="s">
        <v>61</v>
      </c>
      <c r="B28" s="22" t="s">
        <v>119</v>
      </c>
      <c r="C28" s="21">
        <f>SUM(D28:AL28)</f>
        <v>0</v>
      </c>
      <c r="D28" s="21">
        <f t="shared" ref="D28:AL28" si="6">+D26+D23+D19+D15+D27</f>
        <v>0</v>
      </c>
      <c r="E28" s="21">
        <f t="shared" si="6"/>
        <v>0</v>
      </c>
      <c r="F28" s="21">
        <f t="shared" si="6"/>
        <v>0</v>
      </c>
      <c r="G28" s="21">
        <f t="shared" si="6"/>
        <v>0</v>
      </c>
      <c r="H28" s="21">
        <f t="shared" si="6"/>
        <v>0</v>
      </c>
      <c r="I28" s="21">
        <f t="shared" si="6"/>
        <v>0</v>
      </c>
      <c r="J28" s="21">
        <f t="shared" si="6"/>
        <v>0</v>
      </c>
      <c r="K28" s="21">
        <f t="shared" si="6"/>
        <v>0</v>
      </c>
      <c r="L28" s="21">
        <f t="shared" si="6"/>
        <v>0</v>
      </c>
      <c r="M28" s="21">
        <f t="shared" si="6"/>
        <v>0</v>
      </c>
      <c r="N28" s="21">
        <f t="shared" si="6"/>
        <v>0</v>
      </c>
      <c r="O28" s="21">
        <f t="shared" si="6"/>
        <v>0</v>
      </c>
      <c r="P28" s="21">
        <f t="shared" si="6"/>
        <v>0</v>
      </c>
      <c r="Q28" s="21">
        <f t="shared" si="6"/>
        <v>0</v>
      </c>
      <c r="R28" s="21">
        <f t="shared" si="6"/>
        <v>0</v>
      </c>
      <c r="S28" s="21">
        <f t="shared" si="6"/>
        <v>0</v>
      </c>
      <c r="T28" s="21">
        <f t="shared" si="6"/>
        <v>0</v>
      </c>
      <c r="U28" s="21">
        <f t="shared" si="6"/>
        <v>0</v>
      </c>
      <c r="V28" s="21">
        <f t="shared" si="6"/>
        <v>0</v>
      </c>
      <c r="W28" s="21">
        <f t="shared" si="6"/>
        <v>0</v>
      </c>
      <c r="X28" s="21">
        <f t="shared" si="6"/>
        <v>0</v>
      </c>
      <c r="Y28" s="21">
        <f t="shared" si="6"/>
        <v>0</v>
      </c>
      <c r="Z28" s="21">
        <f t="shared" si="6"/>
        <v>0</v>
      </c>
      <c r="AA28" s="21">
        <f t="shared" si="6"/>
        <v>0</v>
      </c>
      <c r="AB28" s="21">
        <f t="shared" si="6"/>
        <v>0</v>
      </c>
      <c r="AC28" s="21">
        <f t="shared" si="6"/>
        <v>0</v>
      </c>
      <c r="AD28" s="21">
        <f t="shared" si="6"/>
        <v>0</v>
      </c>
      <c r="AE28" s="21">
        <f t="shared" si="6"/>
        <v>0</v>
      </c>
      <c r="AF28" s="21">
        <f t="shared" si="6"/>
        <v>0</v>
      </c>
      <c r="AG28" s="21">
        <f t="shared" si="6"/>
        <v>0</v>
      </c>
      <c r="AH28" s="21">
        <f t="shared" si="6"/>
        <v>0</v>
      </c>
      <c r="AI28" s="21">
        <f t="shared" si="6"/>
        <v>0</v>
      </c>
      <c r="AJ28" s="21">
        <f t="shared" si="6"/>
        <v>0</v>
      </c>
      <c r="AK28" s="21">
        <f t="shared" si="6"/>
        <v>0</v>
      </c>
      <c r="AL28" s="21">
        <f t="shared" si="6"/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f t="shared" ref="C30:C37" si="7">SUM(D30:AL30)</f>
        <v>0</v>
      </c>
      <c r="D30" s="17">
        <v>0</v>
      </c>
      <c r="E30" s="17">
        <v>0</v>
      </c>
      <c r="F30" s="17">
        <v>0</v>
      </c>
      <c r="G30" s="17">
        <v>0</v>
      </c>
      <c r="H30" s="17">
        <f>'[1]Inv Repo Via'!D243/1000000</f>
        <v>0</v>
      </c>
      <c r="I30" s="17">
        <f>'[1]Inv Repo Via'!E243/1000000</f>
        <v>0</v>
      </c>
      <c r="J30" s="17">
        <f>'[1]Inv Repo Via'!F243/1000000</f>
        <v>0</v>
      </c>
      <c r="K30" s="17">
        <f>'[1]Inv Repo Via'!G243/1000000</f>
        <v>0</v>
      </c>
      <c r="L30" s="17">
        <f>'[1]Inv Repo Via'!H243/1000000</f>
        <v>0</v>
      </c>
      <c r="M30" s="17">
        <f>'[1]Inv Repo Via'!I243/1000000</f>
        <v>0</v>
      </c>
      <c r="N30" s="17">
        <f>'[1]Inv Repo Via'!J243/1000000</f>
        <v>0</v>
      </c>
      <c r="O30" s="17">
        <f>'[1]Inv Repo Via'!K243/1000000</f>
        <v>0</v>
      </c>
      <c r="P30" s="17">
        <f>'[1]Inv Repo Via'!L243/1000000</f>
        <v>0</v>
      </c>
      <c r="Q30" s="17">
        <f>'[1]Inv Repo Via'!M243/1000000</f>
        <v>0</v>
      </c>
      <c r="R30" s="17">
        <f>'[1]Inv Repo Via'!N243/1000000</f>
        <v>0</v>
      </c>
      <c r="S30" s="17">
        <f>'[1]Inv Repo Via'!O243/1000000</f>
        <v>0</v>
      </c>
      <c r="T30" s="17">
        <f>'[1]Inv Repo Via'!P243/1000000</f>
        <v>0</v>
      </c>
      <c r="U30" s="17">
        <f>'[1]Inv Repo Via'!Q243/1000000</f>
        <v>0</v>
      </c>
      <c r="V30" s="17">
        <f>'[1]Inv Repo Via'!R243/1000000</f>
        <v>0</v>
      </c>
      <c r="W30" s="17">
        <f>'[1]Inv Repo Via'!S243/1000000</f>
        <v>0</v>
      </c>
      <c r="X30" s="17">
        <f>'[1]Inv Repo Via'!T243/1000000</f>
        <v>0</v>
      </c>
      <c r="Y30" s="17">
        <f>'[1]Inv Repo Via'!U243/1000000</f>
        <v>0</v>
      </c>
      <c r="Z30" s="17">
        <f>'[1]Inv Repo Via'!V243/1000000</f>
        <v>0</v>
      </c>
      <c r="AA30" s="17">
        <f>'[1]Inv Repo Via'!W243/1000000</f>
        <v>0</v>
      </c>
      <c r="AB30" s="17">
        <f>'[1]Inv Repo Via'!X243/1000000</f>
        <v>0</v>
      </c>
      <c r="AC30" s="17">
        <f>'[1]Inv Repo Via'!Y243/1000000</f>
        <v>0</v>
      </c>
      <c r="AD30" s="17">
        <f>'[1]Inv Repo Via'!Z243/1000000</f>
        <v>0</v>
      </c>
      <c r="AE30" s="17">
        <f>'[1]Inv Repo Via'!AA243/1000000</f>
        <v>0</v>
      </c>
      <c r="AF30" s="17">
        <f>'[1]Inv Repo Via'!AB243/1000000</f>
        <v>0</v>
      </c>
      <c r="AG30" s="17">
        <f>'[1]Inv Repo Via'!AC243/1000000</f>
        <v>0</v>
      </c>
      <c r="AH30" s="17">
        <f>'[1]Inv Repo Via'!AD243/1000000</f>
        <v>0</v>
      </c>
      <c r="AI30" s="17">
        <f>'[1]Inv Repo Via'!AE243/1000000</f>
        <v>0</v>
      </c>
      <c r="AJ30" s="17">
        <f>'[1]Inv Repo Via'!AF243/1000000</f>
        <v>0</v>
      </c>
      <c r="AK30" s="17">
        <f>'[1]Inv Repo Via'!AG243/1000000</f>
        <v>0</v>
      </c>
      <c r="AL30" s="17">
        <f>'[1]Inv Repo Via'!AH243/1000000</f>
        <v>0</v>
      </c>
    </row>
    <row r="31" spans="1:38" ht="15.75">
      <c r="A31" s="15" t="s">
        <v>65</v>
      </c>
      <c r="B31" s="14" t="s">
        <v>66</v>
      </c>
      <c r="C31" s="17">
        <f t="shared" si="7"/>
        <v>0</v>
      </c>
      <c r="D31" s="17">
        <f>+'[1]Res Frotas'!E147</f>
        <v>0</v>
      </c>
      <c r="E31" s="17">
        <f>+'[1]Res Frotas'!F147</f>
        <v>0</v>
      </c>
      <c r="F31" s="17">
        <f>+'[1]Res Frotas'!G147</f>
        <v>0</v>
      </c>
      <c r="G31" s="17">
        <f>+'[1]Res Frotas'!H147</f>
        <v>0</v>
      </c>
      <c r="H31" s="17">
        <f>+'[1]Res Frotas'!I147</f>
        <v>0</v>
      </c>
      <c r="I31" s="17">
        <f>+'[1]Res Frotas'!J147</f>
        <v>0</v>
      </c>
      <c r="J31" s="17">
        <f>+'[1]Res Frotas'!K147</f>
        <v>0</v>
      </c>
      <c r="K31" s="17">
        <f>+'[1]Res Frotas'!L147</f>
        <v>0</v>
      </c>
      <c r="L31" s="17">
        <f>+'[1]Res Frotas'!M147</f>
        <v>0</v>
      </c>
      <c r="M31" s="17">
        <f>+'[1]Res Frotas'!N147</f>
        <v>0</v>
      </c>
      <c r="N31" s="17">
        <f>+'[1]Res Frotas'!O147</f>
        <v>0</v>
      </c>
      <c r="O31" s="17">
        <f>+'[1]Res Frotas'!P147</f>
        <v>0</v>
      </c>
      <c r="P31" s="17">
        <f>+'[1]Res Frotas'!Q147</f>
        <v>0</v>
      </c>
      <c r="Q31" s="17">
        <f>+'[1]Res Frotas'!R147</f>
        <v>0</v>
      </c>
      <c r="R31" s="17">
        <f>+'[1]Res Frotas'!S147</f>
        <v>0</v>
      </c>
      <c r="S31" s="17">
        <f>+'[1]Res Frotas'!T147</f>
        <v>0</v>
      </c>
      <c r="T31" s="17">
        <f>+'[1]Res Frotas'!U147</f>
        <v>0</v>
      </c>
      <c r="U31" s="17">
        <f>+'[1]Res Frotas'!V147</f>
        <v>0</v>
      </c>
      <c r="V31" s="17">
        <f>+'[1]Res Frotas'!W147</f>
        <v>0</v>
      </c>
      <c r="W31" s="17">
        <f>+'[1]Res Frotas'!X147</f>
        <v>0</v>
      </c>
      <c r="X31" s="17">
        <f>+'[1]Res Frotas'!Y147</f>
        <v>0</v>
      </c>
      <c r="Y31" s="17">
        <f>+'[1]Res Frotas'!Z147</f>
        <v>0</v>
      </c>
      <c r="Z31" s="17">
        <f>+'[1]Res Frotas'!AA147</f>
        <v>0</v>
      </c>
      <c r="AA31" s="17">
        <f>+'[1]Res Frotas'!AB147</f>
        <v>0</v>
      </c>
      <c r="AB31" s="17">
        <f>+'[1]Res Frotas'!AC147</f>
        <v>0</v>
      </c>
      <c r="AC31" s="17">
        <f>+'[1]Res Frotas'!AD147</f>
        <v>0</v>
      </c>
      <c r="AD31" s="17">
        <f>+'[1]Res Frotas'!AE147</f>
        <v>0</v>
      </c>
      <c r="AE31" s="17">
        <f>+'[1]Res Frotas'!AF147</f>
        <v>0</v>
      </c>
      <c r="AF31" s="17">
        <f>+'[1]Res Frotas'!AG147</f>
        <v>0</v>
      </c>
      <c r="AG31" s="17">
        <f>+'[1]Res Frotas'!AH147</f>
        <v>0</v>
      </c>
      <c r="AH31" s="17">
        <f>+'[1]Res Frotas'!AI147</f>
        <v>0</v>
      </c>
      <c r="AI31" s="17">
        <f>+'[1]Res Frotas'!AJ147</f>
        <v>0</v>
      </c>
      <c r="AJ31" s="17">
        <f>+'[1]Res Frotas'!AK147</f>
        <v>0</v>
      </c>
      <c r="AK31" s="17">
        <f>+'[1]Res Frotas'!AL147</f>
        <v>0</v>
      </c>
      <c r="AL31" s="17">
        <f>+'[1]Res Frotas'!AM147</f>
        <v>0</v>
      </c>
    </row>
    <row r="32" spans="1:38" ht="15.75">
      <c r="A32" s="15" t="s">
        <v>67</v>
      </c>
      <c r="B32" s="14" t="s">
        <v>68</v>
      </c>
      <c r="C32" s="17">
        <f t="shared" si="7"/>
        <v>0</v>
      </c>
      <c r="D32" s="17">
        <f>+'[1]Res Frotas'!E148</f>
        <v>0</v>
      </c>
      <c r="E32" s="17">
        <f>+'[1]Res Frotas'!F148</f>
        <v>0</v>
      </c>
      <c r="F32" s="17">
        <f>+'[1]Res Frotas'!G148</f>
        <v>0</v>
      </c>
      <c r="G32" s="17">
        <f>+'[1]Res Frotas'!H148</f>
        <v>0</v>
      </c>
      <c r="H32" s="17">
        <f>+'[1]Res Frotas'!I148</f>
        <v>0</v>
      </c>
      <c r="I32" s="17">
        <f>+'[1]Res Frotas'!J148</f>
        <v>0</v>
      </c>
      <c r="J32" s="17">
        <f>+'[1]Res Frotas'!K148</f>
        <v>0</v>
      </c>
      <c r="K32" s="17">
        <f>+'[1]Res Frotas'!L148</f>
        <v>0</v>
      </c>
      <c r="L32" s="17">
        <f>+'[1]Res Frotas'!M148</f>
        <v>0</v>
      </c>
      <c r="M32" s="17">
        <f>+'[1]Res Frotas'!N148</f>
        <v>0</v>
      </c>
      <c r="N32" s="17">
        <f>+'[1]Res Frotas'!O148</f>
        <v>0</v>
      </c>
      <c r="O32" s="17">
        <f>+'[1]Res Frotas'!P148</f>
        <v>0</v>
      </c>
      <c r="P32" s="17">
        <f>+'[1]Res Frotas'!Q148</f>
        <v>0</v>
      </c>
      <c r="Q32" s="17">
        <f>+'[1]Res Frotas'!R148</f>
        <v>0</v>
      </c>
      <c r="R32" s="17">
        <f>+'[1]Res Frotas'!S148</f>
        <v>0</v>
      </c>
      <c r="S32" s="17">
        <f>+'[1]Res Frotas'!T148</f>
        <v>0</v>
      </c>
      <c r="T32" s="17">
        <f>+'[1]Res Frotas'!U148</f>
        <v>0</v>
      </c>
      <c r="U32" s="17">
        <f>+'[1]Res Frotas'!V148</f>
        <v>0</v>
      </c>
      <c r="V32" s="17">
        <f>+'[1]Res Frotas'!W148</f>
        <v>0</v>
      </c>
      <c r="W32" s="17">
        <f>+'[1]Res Frotas'!X148</f>
        <v>0</v>
      </c>
      <c r="X32" s="17">
        <f>+'[1]Res Frotas'!Y148</f>
        <v>0</v>
      </c>
      <c r="Y32" s="17">
        <f>+'[1]Res Frotas'!Z148</f>
        <v>0</v>
      </c>
      <c r="Z32" s="17">
        <f>+'[1]Res Frotas'!AA148</f>
        <v>0</v>
      </c>
      <c r="AA32" s="17">
        <f>+'[1]Res Frotas'!AB148</f>
        <v>0</v>
      </c>
      <c r="AB32" s="17">
        <f>+'[1]Res Frotas'!AC148</f>
        <v>0</v>
      </c>
      <c r="AC32" s="17">
        <f>+'[1]Res Frotas'!AD148</f>
        <v>0</v>
      </c>
      <c r="AD32" s="17">
        <f>+'[1]Res Frotas'!AE148</f>
        <v>0</v>
      </c>
      <c r="AE32" s="17">
        <f>+'[1]Res Frotas'!AF148</f>
        <v>0</v>
      </c>
      <c r="AF32" s="17">
        <f>+'[1]Res Frotas'!AG148</f>
        <v>0</v>
      </c>
      <c r="AG32" s="17">
        <f>+'[1]Res Frotas'!AH148</f>
        <v>0</v>
      </c>
      <c r="AH32" s="17">
        <f>+'[1]Res Frotas'!AI148</f>
        <v>0</v>
      </c>
      <c r="AI32" s="17">
        <f>+'[1]Res Frotas'!AJ148</f>
        <v>0</v>
      </c>
      <c r="AJ32" s="17">
        <f>+'[1]Res Frotas'!AK148</f>
        <v>0</v>
      </c>
      <c r="AK32" s="17">
        <f>+'[1]Res Frotas'!AL148</f>
        <v>0</v>
      </c>
      <c r="AL32" s="17">
        <f>+'[1]Res Frotas'!AM148</f>
        <v>0</v>
      </c>
    </row>
    <row r="33" spans="1:38" ht="15.75">
      <c r="A33" s="15" t="s">
        <v>69</v>
      </c>
      <c r="B33" s="14" t="s">
        <v>70</v>
      </c>
      <c r="C33" s="17">
        <f t="shared" si="7"/>
        <v>0</v>
      </c>
      <c r="D33" s="17">
        <v>0</v>
      </c>
      <c r="E33" s="17">
        <v>0</v>
      </c>
      <c r="F33" s="17">
        <v>0</v>
      </c>
      <c r="G33" s="17">
        <v>0</v>
      </c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f t="shared" si="7"/>
        <v>0</v>
      </c>
      <c r="D34" s="17">
        <f t="shared" ref="D34:AL34" si="8">SUM(D30:D33)</f>
        <v>0</v>
      </c>
      <c r="E34" s="17">
        <f t="shared" si="8"/>
        <v>0</v>
      </c>
      <c r="F34" s="17">
        <f t="shared" si="8"/>
        <v>0</v>
      </c>
      <c r="G34" s="17">
        <f t="shared" si="8"/>
        <v>0</v>
      </c>
      <c r="H34" s="17">
        <f t="shared" si="8"/>
        <v>0</v>
      </c>
      <c r="I34" s="17">
        <f t="shared" si="8"/>
        <v>0</v>
      </c>
      <c r="J34" s="17">
        <f t="shared" si="8"/>
        <v>0</v>
      </c>
      <c r="K34" s="17">
        <f t="shared" si="8"/>
        <v>0</v>
      </c>
      <c r="L34" s="17">
        <f t="shared" si="8"/>
        <v>0</v>
      </c>
      <c r="M34" s="17">
        <f t="shared" si="8"/>
        <v>0</v>
      </c>
      <c r="N34" s="17">
        <f t="shared" si="8"/>
        <v>0</v>
      </c>
      <c r="O34" s="17">
        <f t="shared" si="8"/>
        <v>0</v>
      </c>
      <c r="P34" s="17">
        <f t="shared" si="8"/>
        <v>0</v>
      </c>
      <c r="Q34" s="17">
        <f t="shared" si="8"/>
        <v>0</v>
      </c>
      <c r="R34" s="17">
        <f t="shared" si="8"/>
        <v>0</v>
      </c>
      <c r="S34" s="17">
        <f t="shared" si="8"/>
        <v>0</v>
      </c>
      <c r="T34" s="17">
        <f t="shared" si="8"/>
        <v>0</v>
      </c>
      <c r="U34" s="17">
        <f t="shared" si="8"/>
        <v>0</v>
      </c>
      <c r="V34" s="17">
        <f t="shared" si="8"/>
        <v>0</v>
      </c>
      <c r="W34" s="17">
        <f t="shared" si="8"/>
        <v>0</v>
      </c>
      <c r="X34" s="17">
        <f t="shared" si="8"/>
        <v>0</v>
      </c>
      <c r="Y34" s="17">
        <f t="shared" si="8"/>
        <v>0</v>
      </c>
      <c r="Z34" s="17">
        <f t="shared" si="8"/>
        <v>0</v>
      </c>
      <c r="AA34" s="17">
        <f t="shared" si="8"/>
        <v>0</v>
      </c>
      <c r="AB34" s="17">
        <f t="shared" si="8"/>
        <v>0</v>
      </c>
      <c r="AC34" s="17">
        <f t="shared" si="8"/>
        <v>0</v>
      </c>
      <c r="AD34" s="17">
        <f t="shared" si="8"/>
        <v>0</v>
      </c>
      <c r="AE34" s="17">
        <f t="shared" si="8"/>
        <v>0</v>
      </c>
      <c r="AF34" s="17">
        <f t="shared" si="8"/>
        <v>0</v>
      </c>
      <c r="AG34" s="17">
        <f t="shared" si="8"/>
        <v>0</v>
      </c>
      <c r="AH34" s="17">
        <f t="shared" si="8"/>
        <v>0</v>
      </c>
      <c r="AI34" s="17">
        <f t="shared" si="8"/>
        <v>0</v>
      </c>
      <c r="AJ34" s="17">
        <f t="shared" si="8"/>
        <v>0</v>
      </c>
      <c r="AK34" s="17">
        <f t="shared" si="8"/>
        <v>0</v>
      </c>
      <c r="AL34" s="17">
        <f t="shared" si="8"/>
        <v>0</v>
      </c>
    </row>
    <row r="35" spans="1:38" ht="15.75">
      <c r="A35" s="13" t="s">
        <v>72</v>
      </c>
      <c r="B35" s="2" t="s">
        <v>73</v>
      </c>
      <c r="C35" s="39">
        <f t="shared" si="7"/>
        <v>0</v>
      </c>
      <c r="D35" s="39">
        <f t="shared" ref="D35:AL35" si="9">+D34+D28</f>
        <v>0</v>
      </c>
      <c r="E35" s="39">
        <f t="shared" si="9"/>
        <v>0</v>
      </c>
      <c r="F35" s="39">
        <f t="shared" si="9"/>
        <v>0</v>
      </c>
      <c r="G35" s="39">
        <f t="shared" si="9"/>
        <v>0</v>
      </c>
      <c r="H35" s="39">
        <f t="shared" si="9"/>
        <v>0</v>
      </c>
      <c r="I35" s="39">
        <f t="shared" si="9"/>
        <v>0</v>
      </c>
      <c r="J35" s="39">
        <f t="shared" si="9"/>
        <v>0</v>
      </c>
      <c r="K35" s="39">
        <f t="shared" si="9"/>
        <v>0</v>
      </c>
      <c r="L35" s="39">
        <f t="shared" si="9"/>
        <v>0</v>
      </c>
      <c r="M35" s="39">
        <f t="shared" si="9"/>
        <v>0</v>
      </c>
      <c r="N35" s="39">
        <f t="shared" si="9"/>
        <v>0</v>
      </c>
      <c r="O35" s="39">
        <f t="shared" si="9"/>
        <v>0</v>
      </c>
      <c r="P35" s="39">
        <f t="shared" si="9"/>
        <v>0</v>
      </c>
      <c r="Q35" s="39">
        <f t="shared" si="9"/>
        <v>0</v>
      </c>
      <c r="R35" s="39">
        <f t="shared" si="9"/>
        <v>0</v>
      </c>
      <c r="S35" s="39">
        <f t="shared" si="9"/>
        <v>0</v>
      </c>
      <c r="T35" s="39">
        <f t="shared" si="9"/>
        <v>0</v>
      </c>
      <c r="U35" s="39">
        <f t="shared" si="9"/>
        <v>0</v>
      </c>
      <c r="V35" s="39">
        <f t="shared" si="9"/>
        <v>0</v>
      </c>
      <c r="W35" s="39">
        <f t="shared" si="9"/>
        <v>0</v>
      </c>
      <c r="X35" s="39">
        <f t="shared" si="9"/>
        <v>0</v>
      </c>
      <c r="Y35" s="39">
        <f t="shared" si="9"/>
        <v>0</v>
      </c>
      <c r="Z35" s="39">
        <f t="shared" si="9"/>
        <v>0</v>
      </c>
      <c r="AA35" s="39">
        <f t="shared" si="9"/>
        <v>0</v>
      </c>
      <c r="AB35" s="39">
        <f t="shared" si="9"/>
        <v>0</v>
      </c>
      <c r="AC35" s="39">
        <f t="shared" si="9"/>
        <v>0</v>
      </c>
      <c r="AD35" s="39">
        <f t="shared" si="9"/>
        <v>0</v>
      </c>
      <c r="AE35" s="39">
        <f t="shared" si="9"/>
        <v>0</v>
      </c>
      <c r="AF35" s="39">
        <f t="shared" si="9"/>
        <v>0</v>
      </c>
      <c r="AG35" s="39">
        <f t="shared" si="9"/>
        <v>0</v>
      </c>
      <c r="AH35" s="39">
        <f t="shared" si="9"/>
        <v>0</v>
      </c>
      <c r="AI35" s="39">
        <f t="shared" si="9"/>
        <v>0</v>
      </c>
      <c r="AJ35" s="39">
        <f t="shared" si="9"/>
        <v>0</v>
      </c>
      <c r="AK35" s="39">
        <f t="shared" si="9"/>
        <v>0</v>
      </c>
      <c r="AL35" s="39">
        <f t="shared" si="9"/>
        <v>0</v>
      </c>
    </row>
    <row r="36" spans="1:38" ht="15.75">
      <c r="A36" s="13" t="s">
        <v>74</v>
      </c>
      <c r="B36" s="2" t="s">
        <v>115</v>
      </c>
      <c r="C36" s="40">
        <f t="shared" si="7"/>
        <v>0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f t="shared" si="7"/>
        <v>0</v>
      </c>
      <c r="D37" s="25">
        <f t="shared" ref="D37:AL37" si="10">+D36+D35</f>
        <v>0</v>
      </c>
      <c r="E37" s="25">
        <f t="shared" si="10"/>
        <v>0</v>
      </c>
      <c r="F37" s="25">
        <f t="shared" si="10"/>
        <v>0</v>
      </c>
      <c r="G37" s="25">
        <f t="shared" si="10"/>
        <v>0</v>
      </c>
      <c r="H37" s="25">
        <f t="shared" si="10"/>
        <v>0</v>
      </c>
      <c r="I37" s="25">
        <f t="shared" si="10"/>
        <v>0</v>
      </c>
      <c r="J37" s="25">
        <f t="shared" si="10"/>
        <v>0</v>
      </c>
      <c r="K37" s="25">
        <f t="shared" si="10"/>
        <v>0</v>
      </c>
      <c r="L37" s="25">
        <f t="shared" si="10"/>
        <v>0</v>
      </c>
      <c r="M37" s="25">
        <f t="shared" si="10"/>
        <v>0</v>
      </c>
      <c r="N37" s="25">
        <f t="shared" si="10"/>
        <v>0</v>
      </c>
      <c r="O37" s="25">
        <f t="shared" si="10"/>
        <v>0</v>
      </c>
      <c r="P37" s="25">
        <f t="shared" si="10"/>
        <v>0</v>
      </c>
      <c r="Q37" s="25">
        <f t="shared" si="10"/>
        <v>0</v>
      </c>
      <c r="R37" s="25">
        <f t="shared" si="10"/>
        <v>0</v>
      </c>
      <c r="S37" s="25">
        <f t="shared" si="10"/>
        <v>0</v>
      </c>
      <c r="T37" s="25">
        <f t="shared" si="10"/>
        <v>0</v>
      </c>
      <c r="U37" s="25">
        <f t="shared" si="10"/>
        <v>0</v>
      </c>
      <c r="V37" s="25">
        <f t="shared" si="10"/>
        <v>0</v>
      </c>
      <c r="W37" s="25">
        <f t="shared" si="10"/>
        <v>0</v>
      </c>
      <c r="X37" s="25">
        <f t="shared" si="10"/>
        <v>0</v>
      </c>
      <c r="Y37" s="25">
        <f t="shared" si="10"/>
        <v>0</v>
      </c>
      <c r="Z37" s="25">
        <f t="shared" si="10"/>
        <v>0</v>
      </c>
      <c r="AA37" s="25">
        <f t="shared" si="10"/>
        <v>0</v>
      </c>
      <c r="AB37" s="25">
        <f t="shared" si="10"/>
        <v>0</v>
      </c>
      <c r="AC37" s="25">
        <f t="shared" si="10"/>
        <v>0</v>
      </c>
      <c r="AD37" s="25">
        <f t="shared" si="10"/>
        <v>0</v>
      </c>
      <c r="AE37" s="25">
        <f t="shared" si="10"/>
        <v>0</v>
      </c>
      <c r="AF37" s="25">
        <f t="shared" si="10"/>
        <v>0</v>
      </c>
      <c r="AG37" s="25">
        <f t="shared" si="10"/>
        <v>0</v>
      </c>
      <c r="AH37" s="25">
        <f t="shared" si="10"/>
        <v>0</v>
      </c>
      <c r="AI37" s="25">
        <f t="shared" si="10"/>
        <v>0</v>
      </c>
      <c r="AJ37" s="25">
        <f t="shared" si="10"/>
        <v>0</v>
      </c>
      <c r="AK37" s="25">
        <f t="shared" si="10"/>
        <v>0</v>
      </c>
      <c r="AL37" s="25">
        <f t="shared" si="10"/>
        <v>0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workbookViewId="0"/>
  </sheetViews>
  <sheetFormatPr defaultRowHeight="15"/>
  <cols>
    <col min="1" max="1" width="7.85546875" customWidth="1"/>
    <col min="2" max="2" width="55.42578125" customWidth="1"/>
    <col min="3" max="3" width="13.42578125" customWidth="1"/>
    <col min="5" max="5" width="11.140625" customWidth="1"/>
    <col min="6" max="6" width="11" customWidth="1"/>
    <col min="7" max="7" width="10.85546875" customWidth="1"/>
    <col min="8" max="8" width="10.42578125" customWidth="1"/>
    <col min="9" max="9" width="10" customWidth="1"/>
    <col min="10" max="10" width="10.28515625" customWidth="1"/>
    <col min="11" max="11" width="10.42578125" customWidth="1"/>
  </cols>
  <sheetData>
    <row r="1" spans="1:38" ht="15.75">
      <c r="A1" s="46" t="s">
        <v>150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f t="shared" ref="I4:AL4" si="0">H4+1</f>
        <v>2016</v>
      </c>
      <c r="J4" s="11">
        <f t="shared" si="0"/>
        <v>2017</v>
      </c>
      <c r="K4" s="11">
        <f t="shared" si="0"/>
        <v>2018</v>
      </c>
      <c r="L4" s="11">
        <f t="shared" si="0"/>
        <v>2019</v>
      </c>
      <c r="M4" s="11">
        <f t="shared" si="0"/>
        <v>2020</v>
      </c>
      <c r="N4" s="11">
        <f t="shared" si="0"/>
        <v>2021</v>
      </c>
      <c r="O4" s="11">
        <f t="shared" si="0"/>
        <v>2022</v>
      </c>
      <c r="P4" s="11">
        <f t="shared" si="0"/>
        <v>2023</v>
      </c>
      <c r="Q4" s="11">
        <f t="shared" si="0"/>
        <v>2024</v>
      </c>
      <c r="R4" s="11">
        <f t="shared" si="0"/>
        <v>2025</v>
      </c>
      <c r="S4" s="11">
        <f t="shared" si="0"/>
        <v>2026</v>
      </c>
      <c r="T4" s="11">
        <f t="shared" si="0"/>
        <v>2027</v>
      </c>
      <c r="U4" s="11">
        <f t="shared" si="0"/>
        <v>2028</v>
      </c>
      <c r="V4" s="11">
        <f t="shared" si="0"/>
        <v>2029</v>
      </c>
      <c r="W4" s="11">
        <f t="shared" si="0"/>
        <v>2030</v>
      </c>
      <c r="X4" s="11">
        <f t="shared" si="0"/>
        <v>2031</v>
      </c>
      <c r="Y4" s="11">
        <f t="shared" si="0"/>
        <v>2032</v>
      </c>
      <c r="Z4" s="11">
        <f t="shared" si="0"/>
        <v>2033</v>
      </c>
      <c r="AA4" s="11">
        <f t="shared" si="0"/>
        <v>2034</v>
      </c>
      <c r="AB4" s="11">
        <f t="shared" si="0"/>
        <v>2035</v>
      </c>
      <c r="AC4" s="11">
        <f t="shared" si="0"/>
        <v>2036</v>
      </c>
      <c r="AD4" s="11">
        <f t="shared" si="0"/>
        <v>2037</v>
      </c>
      <c r="AE4" s="11">
        <f t="shared" si="0"/>
        <v>2038</v>
      </c>
      <c r="AF4" s="11">
        <f t="shared" si="0"/>
        <v>2039</v>
      </c>
      <c r="AG4" s="11">
        <f t="shared" si="0"/>
        <v>2040</v>
      </c>
      <c r="AH4" s="11">
        <f t="shared" si="0"/>
        <v>2041</v>
      </c>
      <c r="AI4" s="11">
        <f t="shared" si="0"/>
        <v>2042</v>
      </c>
      <c r="AJ4" s="11">
        <f t="shared" si="0"/>
        <v>2043</v>
      </c>
      <c r="AK4" s="11">
        <f t="shared" si="0"/>
        <v>2044</v>
      </c>
      <c r="AL4" s="11">
        <f t="shared" si="0"/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96.940799999999996</v>
      </c>
      <c r="D7" s="17">
        <v>0</v>
      </c>
      <c r="E7" s="17">
        <v>38.776319999999998</v>
      </c>
      <c r="F7" s="17">
        <v>38.776319999999998</v>
      </c>
      <c r="G7" s="17">
        <v>19.388159999999999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</row>
    <row r="8" spans="1:38" ht="15.75">
      <c r="A8" s="15" t="s">
        <v>36</v>
      </c>
      <c r="B8" s="14" t="s">
        <v>100</v>
      </c>
      <c r="C8" s="17">
        <v>30.784000000000002</v>
      </c>
      <c r="D8" s="17">
        <v>0</v>
      </c>
      <c r="E8" s="17">
        <v>12.313600000000001</v>
      </c>
      <c r="F8" s="17">
        <v>12.313600000000001</v>
      </c>
      <c r="G8" s="17">
        <v>6.1568000000000005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</row>
    <row r="9" spans="1:38" ht="15.75">
      <c r="A9" s="15" t="s">
        <v>37</v>
      </c>
      <c r="B9" s="14" t="s">
        <v>38</v>
      </c>
      <c r="C9" s="17">
        <v>1519.60090552</v>
      </c>
      <c r="D9" s="17">
        <v>0</v>
      </c>
      <c r="E9" s="17">
        <v>314.62436220800004</v>
      </c>
      <c r="F9" s="17">
        <v>314.62436220800004</v>
      </c>
      <c r="G9" s="17">
        <v>303.92018110399999</v>
      </c>
      <c r="H9" s="17">
        <v>146.608</v>
      </c>
      <c r="I9" s="17">
        <v>146.608</v>
      </c>
      <c r="J9" s="17">
        <v>146.608</v>
      </c>
      <c r="K9" s="17">
        <v>146.608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</row>
    <row r="10" spans="1:38" ht="15.75">
      <c r="A10" s="15" t="s">
        <v>39</v>
      </c>
      <c r="B10" s="14" t="s">
        <v>101</v>
      </c>
      <c r="C10" s="17">
        <v>37.959952813852858</v>
      </c>
      <c r="D10" s="17">
        <v>0</v>
      </c>
      <c r="E10" s="17">
        <v>8.224630735930738</v>
      </c>
      <c r="F10" s="17">
        <v>8.224630735930738</v>
      </c>
      <c r="G10" s="17">
        <v>16.168873160173163</v>
      </c>
      <c r="H10" s="17">
        <v>0</v>
      </c>
      <c r="I10" s="17">
        <v>0.13696969696969699</v>
      </c>
      <c r="J10" s="17">
        <v>0.27393939393939398</v>
      </c>
      <c r="K10" s="17">
        <v>0</v>
      </c>
      <c r="L10" s="17">
        <v>0.27393939393939398</v>
      </c>
      <c r="M10" s="17">
        <v>0</v>
      </c>
      <c r="N10" s="17">
        <v>0.13696969696969699</v>
      </c>
      <c r="O10" s="17">
        <v>0</v>
      </c>
      <c r="P10" s="17">
        <v>0.27393939393939398</v>
      </c>
      <c r="Q10" s="17">
        <v>0.13696969696969699</v>
      </c>
      <c r="R10" s="17">
        <v>0.13696969696969699</v>
      </c>
      <c r="S10" s="17">
        <v>0.13696969696969699</v>
      </c>
      <c r="T10" s="17">
        <v>0.27393939393939398</v>
      </c>
      <c r="U10" s="17">
        <v>0</v>
      </c>
      <c r="V10" s="17">
        <v>0.27393939393939398</v>
      </c>
      <c r="W10" s="17">
        <v>0.13696969696969699</v>
      </c>
      <c r="X10" s="17">
        <v>0.13696969696969699</v>
      </c>
      <c r="Y10" s="17">
        <v>0.410909090909091</v>
      </c>
      <c r="Z10" s="17">
        <v>0</v>
      </c>
      <c r="AA10" s="17">
        <v>0.27393939393939398</v>
      </c>
      <c r="AB10" s="17">
        <v>0.27393939393939398</v>
      </c>
      <c r="AC10" s="17">
        <v>0.13696969696969699</v>
      </c>
      <c r="AD10" s="17">
        <v>0.27393939393939398</v>
      </c>
      <c r="AE10" s="17">
        <v>0.13696969696969699</v>
      </c>
      <c r="AF10" s="17">
        <v>0.27393939393939398</v>
      </c>
      <c r="AG10" s="17">
        <v>0.13696969696969699</v>
      </c>
      <c r="AH10" s="17">
        <v>0.13696969696969699</v>
      </c>
      <c r="AI10" s="17">
        <v>0.27393939393939398</v>
      </c>
      <c r="AJ10" s="17">
        <v>0.410909090909091</v>
      </c>
      <c r="AK10" s="17">
        <v>0.27393939393939398</v>
      </c>
      <c r="AL10" s="17">
        <v>0</v>
      </c>
    </row>
    <row r="11" spans="1:38" ht="15.75">
      <c r="A11" s="15" t="s">
        <v>40</v>
      </c>
      <c r="B11" s="14" t="s">
        <v>102</v>
      </c>
      <c r="C11" s="17">
        <v>1.3200000000000003</v>
      </c>
      <c r="D11" s="17">
        <v>0</v>
      </c>
      <c r="E11" s="17">
        <v>0.44000000000000006</v>
      </c>
      <c r="F11" s="17">
        <v>0.44000000000000006</v>
      </c>
      <c r="G11" s="17">
        <v>0.44000000000000006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</row>
    <row r="12" spans="1:38" ht="15.75">
      <c r="A12" s="15" t="s">
        <v>41</v>
      </c>
      <c r="B12" s="14" t="s">
        <v>42</v>
      </c>
      <c r="C12" s="17">
        <v>26.635767955589042</v>
      </c>
      <c r="D12" s="17">
        <v>0</v>
      </c>
      <c r="E12" s="17">
        <v>8.8785893185296807</v>
      </c>
      <c r="F12" s="17">
        <v>8.8785893185296807</v>
      </c>
      <c r="G12" s="17">
        <v>8.8785893185296807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</row>
    <row r="15" spans="1:38" ht="15.75">
      <c r="A15" s="15" t="s">
        <v>45</v>
      </c>
      <c r="B15" s="14" t="s">
        <v>105</v>
      </c>
      <c r="C15" s="17">
        <v>1713.2414262894429</v>
      </c>
      <c r="D15" s="17">
        <v>0</v>
      </c>
      <c r="E15" s="17">
        <v>383.25750226246049</v>
      </c>
      <c r="F15" s="17">
        <v>383.25750226246049</v>
      </c>
      <c r="G15" s="17">
        <v>354.95260358270286</v>
      </c>
      <c r="H15" s="17">
        <v>146.608</v>
      </c>
      <c r="I15" s="17">
        <v>146.74496969696969</v>
      </c>
      <c r="J15" s="17">
        <v>146.8819393939394</v>
      </c>
      <c r="K15" s="17">
        <v>146.608</v>
      </c>
      <c r="L15" s="17">
        <v>0.27393939393939398</v>
      </c>
      <c r="M15" s="17">
        <v>0</v>
      </c>
      <c r="N15" s="17">
        <v>0.13696969696969699</v>
      </c>
      <c r="O15" s="17">
        <v>0</v>
      </c>
      <c r="P15" s="17">
        <v>0.27393939393939398</v>
      </c>
      <c r="Q15" s="17">
        <v>0.13696969696969699</v>
      </c>
      <c r="R15" s="17">
        <v>0.13696969696969699</v>
      </c>
      <c r="S15" s="17">
        <v>0.13696969696969699</v>
      </c>
      <c r="T15" s="17">
        <v>0.27393939393939398</v>
      </c>
      <c r="U15" s="17">
        <v>0</v>
      </c>
      <c r="V15" s="17">
        <v>0.27393939393939398</v>
      </c>
      <c r="W15" s="17">
        <v>0.13696969696969699</v>
      </c>
      <c r="X15" s="17">
        <v>0.13696969696969699</v>
      </c>
      <c r="Y15" s="17">
        <v>0.410909090909091</v>
      </c>
      <c r="Z15" s="17">
        <v>0</v>
      </c>
      <c r="AA15" s="17">
        <v>0.27393939393939398</v>
      </c>
      <c r="AB15" s="17">
        <v>0.27393939393939398</v>
      </c>
      <c r="AC15" s="17">
        <v>0.13696969696969699</v>
      </c>
      <c r="AD15" s="17">
        <v>0.27393939393939398</v>
      </c>
      <c r="AE15" s="17">
        <v>0.13696969696969699</v>
      </c>
      <c r="AF15" s="17">
        <v>0.27393939393939398</v>
      </c>
      <c r="AG15" s="17">
        <v>0.13696969696969699</v>
      </c>
      <c r="AH15" s="17">
        <v>0.13696969696969699</v>
      </c>
      <c r="AI15" s="17">
        <v>0.27393939393939398</v>
      </c>
      <c r="AJ15" s="17">
        <v>0.410909090909091</v>
      </c>
      <c r="AK15" s="17">
        <v>0.27393939393939398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229.40000000000003</v>
      </c>
      <c r="D17" s="17">
        <v>0</v>
      </c>
      <c r="E17" s="17">
        <v>0</v>
      </c>
      <c r="F17" s="17">
        <v>0</v>
      </c>
      <c r="G17" s="17">
        <v>135.19999999999999</v>
      </c>
      <c r="H17" s="17">
        <v>1.887829987787393</v>
      </c>
      <c r="I17" s="17">
        <v>1.9150034726497911</v>
      </c>
      <c r="J17" s="17">
        <v>1.9425747405896798</v>
      </c>
      <c r="K17" s="17">
        <v>1.9705496957038391</v>
      </c>
      <c r="L17" s="17">
        <v>1.9989343306995757</v>
      </c>
      <c r="M17" s="17">
        <v>2.0277347282362808</v>
      </c>
      <c r="N17" s="17">
        <v>2.0569570622874949</v>
      </c>
      <c r="O17" s="17">
        <v>2.0866075995237923</v>
      </c>
      <c r="P17" s="17">
        <v>2.1166927007166034</v>
      </c>
      <c r="Q17" s="17">
        <v>4.325411339300258</v>
      </c>
      <c r="R17" s="17">
        <v>2.2096204373481063</v>
      </c>
      <c r="S17" s="17">
        <v>2.2415093344464796</v>
      </c>
      <c r="T17" s="17">
        <v>2.2738660615274515</v>
      </c>
      <c r="U17" s="17">
        <v>2.3066975746727127</v>
      </c>
      <c r="V17" s="17">
        <v>4.0400109345105415</v>
      </c>
      <c r="W17" s="17">
        <v>3.2362939371787656</v>
      </c>
      <c r="X17" s="17">
        <v>3.3199990564777533</v>
      </c>
      <c r="Y17" s="17">
        <v>3.406552603002277</v>
      </c>
      <c r="Z17" s="17">
        <v>3.4960680628026006</v>
      </c>
      <c r="AA17" s="17">
        <v>3.588663749286078</v>
      </c>
      <c r="AB17" s="17">
        <v>3.6844630133993679</v>
      </c>
      <c r="AC17" s="17">
        <v>3.783594463033817</v>
      </c>
      <c r="AD17" s="17">
        <v>3.886192192059827</v>
      </c>
      <c r="AE17" s="17">
        <v>3.9923960194140604</v>
      </c>
      <c r="AF17" s="17">
        <v>4.102351738681314</v>
      </c>
      <c r="AG17" s="17">
        <v>1.3051473206113251</v>
      </c>
      <c r="AH17" s="17">
        <v>3.9833799613245962</v>
      </c>
      <c r="AI17" s="17">
        <v>4.087936042563717</v>
      </c>
      <c r="AJ17" s="17">
        <v>8.2129983185364122</v>
      </c>
      <c r="AK17" s="17">
        <v>4.7139635216280888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</row>
    <row r="19" spans="1:38" ht="15.75">
      <c r="A19" s="15" t="s">
        <v>50</v>
      </c>
      <c r="B19" s="14" t="s">
        <v>108</v>
      </c>
      <c r="C19" s="17">
        <v>229.40000000000003</v>
      </c>
      <c r="D19" s="17">
        <v>0</v>
      </c>
      <c r="E19" s="17">
        <v>0</v>
      </c>
      <c r="F19" s="17">
        <v>0</v>
      </c>
      <c r="G19" s="17">
        <v>135.19999999999999</v>
      </c>
      <c r="H19" s="17">
        <v>1.887829987787393</v>
      </c>
      <c r="I19" s="17">
        <v>1.9150034726497911</v>
      </c>
      <c r="J19" s="17">
        <v>1.9425747405896798</v>
      </c>
      <c r="K19" s="17">
        <v>1.9705496957038391</v>
      </c>
      <c r="L19" s="17">
        <v>1.9989343306995757</v>
      </c>
      <c r="M19" s="17">
        <v>2.0277347282362808</v>
      </c>
      <c r="N19" s="17">
        <v>2.0569570622874949</v>
      </c>
      <c r="O19" s="17">
        <v>2.0866075995237923</v>
      </c>
      <c r="P19" s="17">
        <v>2.1166927007166034</v>
      </c>
      <c r="Q19" s="17">
        <v>4.325411339300258</v>
      </c>
      <c r="R19" s="17">
        <v>2.2096204373481063</v>
      </c>
      <c r="S19" s="17">
        <v>2.2415093344464796</v>
      </c>
      <c r="T19" s="17">
        <v>2.2738660615274515</v>
      </c>
      <c r="U19" s="17">
        <v>2.3066975746727127</v>
      </c>
      <c r="V19" s="17">
        <v>4.0400109345105415</v>
      </c>
      <c r="W19" s="17">
        <v>3.2362939371787656</v>
      </c>
      <c r="X19" s="17">
        <v>3.3199990564777533</v>
      </c>
      <c r="Y19" s="17">
        <v>3.406552603002277</v>
      </c>
      <c r="Z19" s="17">
        <v>3.4960680628026006</v>
      </c>
      <c r="AA19" s="17">
        <v>3.588663749286078</v>
      </c>
      <c r="AB19" s="17">
        <v>3.6844630133993679</v>
      </c>
      <c r="AC19" s="17">
        <v>3.783594463033817</v>
      </c>
      <c r="AD19" s="17">
        <v>3.886192192059827</v>
      </c>
      <c r="AE19" s="17">
        <v>3.9923960194140604</v>
      </c>
      <c r="AF19" s="17">
        <v>4.102351738681314</v>
      </c>
      <c r="AG19" s="17">
        <v>1.3051473206113251</v>
      </c>
      <c r="AH19" s="17">
        <v>3.9833799613245962</v>
      </c>
      <c r="AI19" s="17">
        <v>4.087936042563717</v>
      </c>
      <c r="AJ19" s="17">
        <v>8.2129983185364122</v>
      </c>
      <c r="AK19" s="17">
        <v>4.7139635216280888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132.96000000000004</v>
      </c>
      <c r="D21" s="17">
        <v>0</v>
      </c>
      <c r="E21" s="17">
        <v>0</v>
      </c>
      <c r="F21" s="17">
        <v>0</v>
      </c>
      <c r="G21" s="17">
        <v>75.84</v>
      </c>
      <c r="H21" s="17">
        <v>1.2698865931424883</v>
      </c>
      <c r="I21" s="17">
        <v>1.2882520681268921</v>
      </c>
      <c r="J21" s="17">
        <v>1.3068862653292006</v>
      </c>
      <c r="K21" s="17">
        <v>1.3257931460931163</v>
      </c>
      <c r="L21" s="17">
        <v>1.3449767304370692</v>
      </c>
      <c r="M21" s="17">
        <v>1.3644410979262795</v>
      </c>
      <c r="N21" s="17">
        <v>1.3841903885573483</v>
      </c>
      <c r="O21" s="17">
        <v>1.4042288036562565</v>
      </c>
      <c r="P21" s="17">
        <v>1.4245606067896783</v>
      </c>
      <c r="Q21" s="17">
        <v>2.9113118728828185</v>
      </c>
      <c r="R21" s="17">
        <v>1.4873599331925431</v>
      </c>
      <c r="S21" s="17">
        <v>1.5089092016051855</v>
      </c>
      <c r="T21" s="17">
        <v>1.5307741423525294</v>
      </c>
      <c r="U21" s="17">
        <v>1.5529594123568917</v>
      </c>
      <c r="V21" s="17">
        <v>1.5754697375517031</v>
      </c>
      <c r="W21" s="17">
        <v>1.9403714599204378</v>
      </c>
      <c r="X21" s="17">
        <v>1.9848518319589281</v>
      </c>
      <c r="Y21" s="17">
        <v>2.0306456863674245</v>
      </c>
      <c r="Z21" s="17">
        <v>2.0777978288379608</v>
      </c>
      <c r="AA21" s="17">
        <v>2.1263546895408916</v>
      </c>
      <c r="AB21" s="17">
        <v>2.1763643833529316</v>
      </c>
      <c r="AC21" s="17">
        <v>2.2278767723353901</v>
      </c>
      <c r="AD21" s="17">
        <v>2.2809435305472214</v>
      </c>
      <c r="AE21" s="17">
        <v>2.3356182112800621</v>
      </c>
      <c r="AF21" s="17">
        <v>2.3919563168064477</v>
      </c>
      <c r="AG21" s="17">
        <v>0.7593105111139351</v>
      </c>
      <c r="AH21" s="17">
        <v>2.3124877491087918</v>
      </c>
      <c r="AI21" s="17">
        <v>2.3654802623930449</v>
      </c>
      <c r="AJ21" s="17">
        <v>4.7292541943033397</v>
      </c>
      <c r="AK21" s="17">
        <v>2.7006865721331934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ht="15.75">
      <c r="A23" s="15" t="s">
        <v>55</v>
      </c>
      <c r="B23" s="14" t="s">
        <v>110</v>
      </c>
      <c r="C23" s="17">
        <v>132.96000000000004</v>
      </c>
      <c r="D23" s="17">
        <v>0</v>
      </c>
      <c r="E23" s="17">
        <v>0</v>
      </c>
      <c r="F23" s="17">
        <v>0</v>
      </c>
      <c r="G23" s="17">
        <v>75.84</v>
      </c>
      <c r="H23" s="17">
        <v>1.2698865931424883</v>
      </c>
      <c r="I23" s="17">
        <v>1.2882520681268921</v>
      </c>
      <c r="J23" s="17">
        <v>1.3068862653292006</v>
      </c>
      <c r="K23" s="17">
        <v>1.3257931460931163</v>
      </c>
      <c r="L23" s="17">
        <v>1.3449767304370692</v>
      </c>
      <c r="M23" s="17">
        <v>1.3644410979262795</v>
      </c>
      <c r="N23" s="17">
        <v>1.3841903885573483</v>
      </c>
      <c r="O23" s="17">
        <v>1.4042288036562565</v>
      </c>
      <c r="P23" s="17">
        <v>1.4245606067896783</v>
      </c>
      <c r="Q23" s="17">
        <v>2.9113118728828185</v>
      </c>
      <c r="R23" s="17">
        <v>1.4873599331925431</v>
      </c>
      <c r="S23" s="17">
        <v>1.5089092016051855</v>
      </c>
      <c r="T23" s="17">
        <v>1.5307741423525294</v>
      </c>
      <c r="U23" s="17">
        <v>1.5529594123568917</v>
      </c>
      <c r="V23" s="17">
        <v>1.5754697375517031</v>
      </c>
      <c r="W23" s="17">
        <v>1.9403714599204378</v>
      </c>
      <c r="X23" s="17">
        <v>1.9848518319589281</v>
      </c>
      <c r="Y23" s="17">
        <v>2.0306456863674245</v>
      </c>
      <c r="Z23" s="17">
        <v>2.0777978288379608</v>
      </c>
      <c r="AA23" s="17">
        <v>2.1263546895408916</v>
      </c>
      <c r="AB23" s="17">
        <v>2.1763643833529316</v>
      </c>
      <c r="AC23" s="17">
        <v>2.2278767723353901</v>
      </c>
      <c r="AD23" s="17">
        <v>2.2809435305472214</v>
      </c>
      <c r="AE23" s="17">
        <v>2.3356182112800621</v>
      </c>
      <c r="AF23" s="17">
        <v>2.3919563168064477</v>
      </c>
      <c r="AG23" s="17">
        <v>0.7593105111139351</v>
      </c>
      <c r="AH23" s="17">
        <v>2.3124877491087918</v>
      </c>
      <c r="AI23" s="17">
        <v>2.3654802623930449</v>
      </c>
      <c r="AJ23" s="17">
        <v>4.7292541943033397</v>
      </c>
      <c r="AK23" s="17">
        <v>2.7006865721331934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9.0622852760000008</v>
      </c>
      <c r="D27" s="21">
        <v>0</v>
      </c>
      <c r="E27" s="21">
        <v>3.6249141104000007</v>
      </c>
      <c r="F27" s="21">
        <v>3.6249141104000007</v>
      </c>
      <c r="G27" s="21">
        <v>1.8124570552000003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ht="35.25" customHeight="1">
      <c r="A28" s="13" t="s">
        <v>61</v>
      </c>
      <c r="B28" s="22" t="s">
        <v>119</v>
      </c>
      <c r="C28" s="21">
        <v>2084.6637115654416</v>
      </c>
      <c r="D28" s="21">
        <v>0</v>
      </c>
      <c r="E28" s="21">
        <v>386.88241637286052</v>
      </c>
      <c r="F28" s="21">
        <v>386.88241637286052</v>
      </c>
      <c r="G28" s="21">
        <v>567.80506063790278</v>
      </c>
      <c r="H28" s="21">
        <v>149.76571658092988</v>
      </c>
      <c r="I28" s="21">
        <v>149.94822523774639</v>
      </c>
      <c r="J28" s="21">
        <v>150.13140039985828</v>
      </c>
      <c r="K28" s="21">
        <v>149.90434284179696</v>
      </c>
      <c r="L28" s="21">
        <v>3.6178504550760389</v>
      </c>
      <c r="M28" s="21">
        <v>3.3921758261625605</v>
      </c>
      <c r="N28" s="21">
        <v>3.5781171478145404</v>
      </c>
      <c r="O28" s="21">
        <v>3.4908364031800487</v>
      </c>
      <c r="P28" s="21">
        <v>3.8151927014456759</v>
      </c>
      <c r="Q28" s="21">
        <v>7.3736929091527728</v>
      </c>
      <c r="R28" s="21">
        <v>3.8339500675103468</v>
      </c>
      <c r="S28" s="21">
        <v>3.8873882330213623</v>
      </c>
      <c r="T28" s="21">
        <v>4.0785795978193748</v>
      </c>
      <c r="U28" s="21">
        <v>3.8596569870296045</v>
      </c>
      <c r="V28" s="21">
        <v>5.8894200660016391</v>
      </c>
      <c r="W28" s="21">
        <v>5.3136350940688999</v>
      </c>
      <c r="X28" s="21">
        <v>5.4418205854063784</v>
      </c>
      <c r="Y28" s="21">
        <v>5.8481073802787931</v>
      </c>
      <c r="Z28" s="21">
        <v>5.5738658916405619</v>
      </c>
      <c r="AA28" s="21">
        <v>5.9889578327663644</v>
      </c>
      <c r="AB28" s="21">
        <v>6.1347667906916934</v>
      </c>
      <c r="AC28" s="21">
        <v>6.1484409323389038</v>
      </c>
      <c r="AD28" s="21">
        <v>6.4410751165464424</v>
      </c>
      <c r="AE28" s="21">
        <v>6.4649839276638197</v>
      </c>
      <c r="AF28" s="21">
        <v>6.7682474494271565</v>
      </c>
      <c r="AG28" s="21">
        <v>2.2014275286949574</v>
      </c>
      <c r="AH28" s="21">
        <v>6.4328374074030847</v>
      </c>
      <c r="AI28" s="21">
        <v>6.7273556988961563</v>
      </c>
      <c r="AJ28" s="21">
        <v>13.353161603748841</v>
      </c>
      <c r="AK28" s="21">
        <v>7.6885894877006766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83.482068295000573</v>
      </c>
      <c r="D30" s="17">
        <v>0</v>
      </c>
      <c r="E30" s="17">
        <v>0</v>
      </c>
      <c r="F30" s="17">
        <v>0</v>
      </c>
      <c r="G30" s="17">
        <v>0</v>
      </c>
      <c r="H30" s="17">
        <v>0.14835077482610121</v>
      </c>
      <c r="I30" s="17">
        <v>0.17764654967973864</v>
      </c>
      <c r="J30" s="17">
        <v>0.21274255313997059</v>
      </c>
      <c r="K30" s="17">
        <v>0.25479012411971447</v>
      </c>
      <c r="L30" s="17">
        <v>0.30516972495426858</v>
      </c>
      <c r="M30" s="17">
        <v>0.365536653569148</v>
      </c>
      <c r="N30" s="17">
        <v>0.43787589837439433</v>
      </c>
      <c r="O30" s="17">
        <v>0.52456796897959801</v>
      </c>
      <c r="P30" s="17">
        <v>0.62846790424190091</v>
      </c>
      <c r="Q30" s="17">
        <v>0.75300010179787125</v>
      </c>
      <c r="R30" s="17">
        <v>1.0812114428632702</v>
      </c>
      <c r="S30" s="17">
        <v>1.2957292644595344</v>
      </c>
      <c r="T30" s="17">
        <v>1.5529176763962877</v>
      </c>
      <c r="U30" s="17">
        <v>1.8612859958849268</v>
      </c>
      <c r="V30" s="17">
        <v>2.231044709369705</v>
      </c>
      <c r="W30" s="17">
        <v>2.6744464070483756</v>
      </c>
      <c r="X30" s="17">
        <v>11.264105039754511</v>
      </c>
      <c r="Y30" s="17">
        <v>2.9519514124632984</v>
      </c>
      <c r="Z30" s="17">
        <v>3.1015996301000812</v>
      </c>
      <c r="AA30" s="17">
        <v>3.2590344832404492</v>
      </c>
      <c r="AB30" s="17">
        <v>3.424675736320312</v>
      </c>
      <c r="AC30" s="17">
        <v>3.5989668515998092</v>
      </c>
      <c r="AD30" s="17">
        <v>3.7823764047366013</v>
      </c>
      <c r="AE30" s="17">
        <v>3.9753995904577151</v>
      </c>
      <c r="AF30" s="17">
        <v>4.1785598244474711</v>
      </c>
      <c r="AG30" s="17">
        <v>4.3924104480097697</v>
      </c>
      <c r="AH30" s="17">
        <v>4.4615227266672282</v>
      </c>
      <c r="AI30" s="17">
        <v>4.675651599960335</v>
      </c>
      <c r="AJ30" s="17">
        <v>4.9003748498232618</v>
      </c>
      <c r="AK30" s="17">
        <v>5.3669360221386437</v>
      </c>
      <c r="AL30" s="17">
        <v>5.6437199255762707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13.559999999999999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1.3559999999999999</v>
      </c>
      <c r="X32" s="17">
        <v>1.3559999999999999</v>
      </c>
      <c r="Y32" s="17">
        <v>1.3559999999999999</v>
      </c>
      <c r="Z32" s="17">
        <v>1.3559999999999999</v>
      </c>
      <c r="AA32" s="17">
        <v>1.3559999999999999</v>
      </c>
      <c r="AB32" s="17">
        <v>1.3559999999999999</v>
      </c>
      <c r="AC32" s="17">
        <v>1.3559999999999999</v>
      </c>
      <c r="AD32" s="17">
        <v>1.3559999999999999</v>
      </c>
      <c r="AE32" s="17">
        <v>1.3559999999999999</v>
      </c>
      <c r="AF32" s="17">
        <v>1.3559999999999999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</row>
    <row r="34" spans="1:38" ht="15.75">
      <c r="A34" s="15" t="s">
        <v>71</v>
      </c>
      <c r="B34" s="14" t="s">
        <v>114</v>
      </c>
      <c r="C34" s="17">
        <v>97.042068295000547</v>
      </c>
      <c r="D34" s="17">
        <v>0</v>
      </c>
      <c r="E34" s="17">
        <v>0</v>
      </c>
      <c r="F34" s="17">
        <v>0</v>
      </c>
      <c r="G34" s="17">
        <v>0</v>
      </c>
      <c r="H34" s="17">
        <v>0.14835077482610121</v>
      </c>
      <c r="I34" s="17">
        <v>0.17764654967973864</v>
      </c>
      <c r="J34" s="17">
        <v>0.21274255313997059</v>
      </c>
      <c r="K34" s="17">
        <v>0.25479012411971447</v>
      </c>
      <c r="L34" s="17">
        <v>0.30516972495426858</v>
      </c>
      <c r="M34" s="17">
        <v>0.365536653569148</v>
      </c>
      <c r="N34" s="17">
        <v>0.43787589837439433</v>
      </c>
      <c r="O34" s="17">
        <v>0.52456796897959801</v>
      </c>
      <c r="P34" s="17">
        <v>0.62846790424190091</v>
      </c>
      <c r="Q34" s="17">
        <v>0.75300010179787125</v>
      </c>
      <c r="R34" s="17">
        <v>1.0812114428632702</v>
      </c>
      <c r="S34" s="17">
        <v>1.2957292644595344</v>
      </c>
      <c r="T34" s="17">
        <v>1.5529176763962877</v>
      </c>
      <c r="U34" s="17">
        <v>1.8612859958849268</v>
      </c>
      <c r="V34" s="17">
        <v>2.231044709369705</v>
      </c>
      <c r="W34" s="17">
        <v>4.030446407048375</v>
      </c>
      <c r="X34" s="17">
        <v>12.620105039754511</v>
      </c>
      <c r="Y34" s="17">
        <v>4.3079514124632983</v>
      </c>
      <c r="Z34" s="17">
        <v>4.4575996301000806</v>
      </c>
      <c r="AA34" s="17">
        <v>4.6150344832404491</v>
      </c>
      <c r="AB34" s="17">
        <v>4.7806757363203118</v>
      </c>
      <c r="AC34" s="17">
        <v>4.9549668515998091</v>
      </c>
      <c r="AD34" s="17">
        <v>5.1383764047366007</v>
      </c>
      <c r="AE34" s="17">
        <v>5.3313995904577149</v>
      </c>
      <c r="AF34" s="17">
        <v>5.534559824447471</v>
      </c>
      <c r="AG34" s="17">
        <v>4.3924104480097697</v>
      </c>
      <c r="AH34" s="17">
        <v>4.4615227266672282</v>
      </c>
      <c r="AI34" s="17">
        <v>4.675651599960335</v>
      </c>
      <c r="AJ34" s="17">
        <v>4.9003748498232618</v>
      </c>
      <c r="AK34" s="17">
        <v>5.3669360221386437</v>
      </c>
      <c r="AL34" s="17">
        <v>5.6437199255762707</v>
      </c>
    </row>
    <row r="35" spans="1:38" ht="15.75">
      <c r="A35" s="13" t="s">
        <v>72</v>
      </c>
      <c r="B35" s="2" t="s">
        <v>73</v>
      </c>
      <c r="C35" s="21">
        <v>2181.7057798604428</v>
      </c>
      <c r="D35" s="21">
        <v>0</v>
      </c>
      <c r="E35" s="21">
        <v>386.88241637286052</v>
      </c>
      <c r="F35" s="21">
        <v>386.88241637286052</v>
      </c>
      <c r="G35" s="21">
        <v>567.80506063790278</v>
      </c>
      <c r="H35" s="21">
        <v>149.91406735575598</v>
      </c>
      <c r="I35" s="21">
        <v>150.12587178742612</v>
      </c>
      <c r="J35" s="21">
        <v>150.34414295299825</v>
      </c>
      <c r="K35" s="21">
        <v>150.15913296591668</v>
      </c>
      <c r="L35" s="21">
        <v>3.9230201800303073</v>
      </c>
      <c r="M35" s="21">
        <v>3.7577124797317083</v>
      </c>
      <c r="N35" s="21">
        <v>4.0159930461889344</v>
      </c>
      <c r="O35" s="21">
        <v>4.0154043721596464</v>
      </c>
      <c r="P35" s="21">
        <v>4.4436606056875769</v>
      </c>
      <c r="Q35" s="21">
        <v>8.1266930109506443</v>
      </c>
      <c r="R35" s="21">
        <v>4.9151615103736166</v>
      </c>
      <c r="S35" s="21">
        <v>5.1831174974808967</v>
      </c>
      <c r="T35" s="21">
        <v>5.631497274215663</v>
      </c>
      <c r="U35" s="21">
        <v>5.7209429829145311</v>
      </c>
      <c r="V35" s="21">
        <v>8.1204647753713441</v>
      </c>
      <c r="W35" s="21">
        <v>9.3440815011172749</v>
      </c>
      <c r="X35" s="21">
        <v>18.061925625160889</v>
      </c>
      <c r="Y35" s="21">
        <v>10.15605879274209</v>
      </c>
      <c r="Z35" s="21">
        <v>10.031465521740643</v>
      </c>
      <c r="AA35" s="21">
        <v>10.603992316006813</v>
      </c>
      <c r="AB35" s="21">
        <v>10.915442527012004</v>
      </c>
      <c r="AC35" s="21">
        <v>11.103407783938714</v>
      </c>
      <c r="AD35" s="21">
        <v>11.579451521283044</v>
      </c>
      <c r="AE35" s="21">
        <v>11.796383518121534</v>
      </c>
      <c r="AF35" s="21">
        <v>12.302807273874627</v>
      </c>
      <c r="AG35" s="21">
        <v>6.5938379767047266</v>
      </c>
      <c r="AH35" s="21">
        <v>10.894360134070313</v>
      </c>
      <c r="AI35" s="21">
        <v>11.40300729885649</v>
      </c>
      <c r="AJ35" s="21">
        <v>18.253536453572103</v>
      </c>
      <c r="AK35" s="21">
        <v>13.05552550983932</v>
      </c>
      <c r="AL35" s="21">
        <v>5.6437199255762707</v>
      </c>
    </row>
    <row r="36" spans="1:38" ht="15.75">
      <c r="A36" s="13" t="s">
        <v>74</v>
      </c>
      <c r="B36" s="2" t="s">
        <v>115</v>
      </c>
      <c r="C36" s="40">
        <v>12.772480000000002</v>
      </c>
      <c r="D36" s="40">
        <v>0</v>
      </c>
      <c r="E36" s="40">
        <v>5.1089920000000006</v>
      </c>
      <c r="F36" s="40">
        <v>5.1089920000000006</v>
      </c>
      <c r="G36" s="40">
        <v>2.5544960000000003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</row>
    <row r="37" spans="1:38" ht="16.5" thickBot="1">
      <c r="A37" s="23" t="s">
        <v>75</v>
      </c>
      <c r="B37" s="24" t="s">
        <v>117</v>
      </c>
      <c r="C37" s="25">
        <v>2194.4782598604434</v>
      </c>
      <c r="D37" s="25">
        <v>0</v>
      </c>
      <c r="E37" s="25">
        <v>391.99140837286052</v>
      </c>
      <c r="F37" s="25">
        <v>391.99140837286052</v>
      </c>
      <c r="G37" s="25">
        <v>570.35955663790276</v>
      </c>
      <c r="H37" s="25">
        <v>149.91406735575598</v>
      </c>
      <c r="I37" s="25">
        <v>150.12587178742612</v>
      </c>
      <c r="J37" s="25">
        <v>150.34414295299825</v>
      </c>
      <c r="K37" s="25">
        <v>150.15913296591668</v>
      </c>
      <c r="L37" s="25">
        <v>3.9230201800303073</v>
      </c>
      <c r="M37" s="25">
        <v>3.7577124797317083</v>
      </c>
      <c r="N37" s="25">
        <v>4.0159930461889344</v>
      </c>
      <c r="O37" s="25">
        <v>4.0154043721596464</v>
      </c>
      <c r="P37" s="25">
        <v>4.4436606056875769</v>
      </c>
      <c r="Q37" s="25">
        <v>8.1266930109506443</v>
      </c>
      <c r="R37" s="25">
        <v>4.9151615103736166</v>
      </c>
      <c r="S37" s="25">
        <v>5.1831174974808967</v>
      </c>
      <c r="T37" s="25">
        <v>5.631497274215663</v>
      </c>
      <c r="U37" s="25">
        <v>5.7209429829145311</v>
      </c>
      <c r="V37" s="25">
        <v>8.1204647753713441</v>
      </c>
      <c r="W37" s="25">
        <v>9.3440815011172749</v>
      </c>
      <c r="X37" s="25">
        <v>18.061925625160889</v>
      </c>
      <c r="Y37" s="25">
        <v>10.15605879274209</v>
      </c>
      <c r="Z37" s="25">
        <v>10.031465521740643</v>
      </c>
      <c r="AA37" s="25">
        <v>10.603992316006813</v>
      </c>
      <c r="AB37" s="25">
        <v>10.915442527012004</v>
      </c>
      <c r="AC37" s="25">
        <v>11.103407783938714</v>
      </c>
      <c r="AD37" s="25">
        <v>11.579451521283044</v>
      </c>
      <c r="AE37" s="25">
        <v>11.796383518121534</v>
      </c>
      <c r="AF37" s="25">
        <v>12.302807273874627</v>
      </c>
      <c r="AG37" s="25">
        <v>6.5938379767047266</v>
      </c>
      <c r="AH37" s="25">
        <v>10.894360134070313</v>
      </c>
      <c r="AI37" s="25">
        <v>11.40300729885649</v>
      </c>
      <c r="AJ37" s="25">
        <v>18.253536453572103</v>
      </c>
      <c r="AK37" s="25">
        <v>13.05552550983932</v>
      </c>
      <c r="AL37" s="25">
        <v>5.6437199255762707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2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N39"/>
  <sheetViews>
    <sheetView workbookViewId="0"/>
  </sheetViews>
  <sheetFormatPr defaultRowHeight="15"/>
  <cols>
    <col min="1" max="1" width="7.42578125" customWidth="1"/>
    <col min="2" max="2" width="55.85546875" customWidth="1"/>
    <col min="3" max="3" width="14.28515625" customWidth="1"/>
  </cols>
  <sheetData>
    <row r="1" spans="1:38" ht="15.75">
      <c r="A1" s="46" t="s">
        <v>151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v>199.1</v>
      </c>
      <c r="D9" s="17">
        <v>0</v>
      </c>
      <c r="E9" s="17">
        <v>39.82</v>
      </c>
      <c r="F9" s="17">
        <v>39.82</v>
      </c>
      <c r="G9" s="17">
        <v>39.82</v>
      </c>
      <c r="H9" s="17">
        <v>19.91</v>
      </c>
      <c r="I9" s="17">
        <v>19.91</v>
      </c>
      <c r="J9" s="17">
        <v>19.91</v>
      </c>
      <c r="K9" s="17">
        <v>19.91</v>
      </c>
      <c r="L9" s="17">
        <v>0</v>
      </c>
      <c r="M9" s="17"/>
      <c r="N9" s="17"/>
      <c r="O9" s="17"/>
      <c r="P9" s="17"/>
      <c r="Q9" s="17"/>
      <c r="R9" s="17"/>
      <c r="S9" s="17"/>
      <c r="T9" s="17"/>
      <c r="U9" s="17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v>2.4218181818181832</v>
      </c>
      <c r="D10" s="17">
        <v>0</v>
      </c>
      <c r="E10" s="17">
        <v>0.3507070707070708</v>
      </c>
      <c r="F10" s="17">
        <v>0.3507070707070708</v>
      </c>
      <c r="G10" s="17">
        <v>1.1725252525252527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0.13696969696969699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0.13696969696969699</v>
      </c>
      <c r="Z10" s="17">
        <v>0</v>
      </c>
      <c r="AA10" s="17">
        <v>0</v>
      </c>
      <c r="AB10" s="17">
        <v>0</v>
      </c>
      <c r="AC10" s="17">
        <v>0</v>
      </c>
      <c r="AD10" s="17">
        <v>0.13696969696969699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0.13696969696969699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v>201.52181818181813</v>
      </c>
      <c r="D15" s="17">
        <v>0</v>
      </c>
      <c r="E15" s="17">
        <v>40.170707070707074</v>
      </c>
      <c r="F15" s="17">
        <v>40.170707070707074</v>
      </c>
      <c r="G15" s="17">
        <v>40.992525252525255</v>
      </c>
      <c r="H15" s="17">
        <v>19.91</v>
      </c>
      <c r="I15" s="17">
        <v>19.91</v>
      </c>
      <c r="J15" s="17">
        <v>19.91</v>
      </c>
      <c r="K15" s="17">
        <v>19.91</v>
      </c>
      <c r="L15" s="17">
        <v>0</v>
      </c>
      <c r="M15" s="17">
        <v>0</v>
      </c>
      <c r="N15" s="17">
        <v>0</v>
      </c>
      <c r="O15" s="17">
        <v>0</v>
      </c>
      <c r="P15" s="17">
        <v>0.13696969696969699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0.13696969696969699</v>
      </c>
      <c r="Z15" s="17">
        <v>0</v>
      </c>
      <c r="AA15" s="17">
        <v>0</v>
      </c>
      <c r="AB15" s="17">
        <v>0</v>
      </c>
      <c r="AC15" s="17">
        <v>0</v>
      </c>
      <c r="AD15" s="17">
        <v>0.13696969696969699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0.13696969696969699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40" ht="15.75">
      <c r="A17" s="15" t="s">
        <v>48</v>
      </c>
      <c r="B17" s="14" t="s">
        <v>106</v>
      </c>
      <c r="C17" s="17">
        <v>16.700000000000006</v>
      </c>
      <c r="D17" s="17"/>
      <c r="E17" s="17"/>
      <c r="F17" s="17"/>
      <c r="G17" s="17">
        <v>9.9</v>
      </c>
      <c r="H17" s="17">
        <v>0.10306599478444661</v>
      </c>
      <c r="I17" s="17">
        <v>0.10348256730526213</v>
      </c>
      <c r="J17" s="17">
        <v>0.10390082353044487</v>
      </c>
      <c r="K17" s="17">
        <v>0.10432077026519854</v>
      </c>
      <c r="L17" s="17">
        <v>0.10474241434221607</v>
      </c>
      <c r="M17" s="17">
        <v>0.10516576262183985</v>
      </c>
      <c r="N17" s="17">
        <v>0.10559082199210686</v>
      </c>
      <c r="O17" s="17">
        <v>0.10601759936891782</v>
      </c>
      <c r="P17" s="17">
        <v>0.10644610169612481</v>
      </c>
      <c r="Q17" s="17">
        <v>0.21418464506312362</v>
      </c>
      <c r="R17" s="17">
        <v>0.10774202824017448</v>
      </c>
      <c r="S17" s="17">
        <v>0.10817750037039034</v>
      </c>
      <c r="T17" s="17">
        <v>0.10861473259348546</v>
      </c>
      <c r="U17" s="17">
        <v>0.10905373202340858</v>
      </c>
      <c r="V17" s="17">
        <v>0.10949450580285998</v>
      </c>
      <c r="W17" s="17">
        <v>0.31341371202353369</v>
      </c>
      <c r="X17" s="17">
        <v>0.31702504124722142</v>
      </c>
      <c r="Y17" s="17">
        <v>0.32067798223919441</v>
      </c>
      <c r="Z17" s="17">
        <v>0.32437301447367695</v>
      </c>
      <c r="AA17" s="17">
        <v>0.32811062294964766</v>
      </c>
      <c r="AB17" s="17">
        <v>0.33189129825453922</v>
      </c>
      <c r="AC17" s="17">
        <v>0.33571553662859055</v>
      </c>
      <c r="AD17" s="17">
        <v>0.33958384003001429</v>
      </c>
      <c r="AE17" s="17">
        <v>0.34349671620085864</v>
      </c>
      <c r="AF17" s="17">
        <v>0.34745467873367275</v>
      </c>
      <c r="AG17" s="17">
        <v>0.10939847384113222</v>
      </c>
      <c r="AH17" s="17">
        <v>0.33055528703284376</v>
      </c>
      <c r="AI17" s="17">
        <v>0.33412479782248888</v>
      </c>
      <c r="AJ17" s="17">
        <v>0.65623981786263597</v>
      </c>
      <c r="AK17" s="17">
        <v>0.36793918065994974</v>
      </c>
      <c r="AL17" s="17">
        <v>0</v>
      </c>
    </row>
    <row r="18" spans="1:40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40" ht="15.75">
      <c r="A19" s="15" t="s">
        <v>50</v>
      </c>
      <c r="B19" s="14" t="s">
        <v>108</v>
      </c>
      <c r="C19" s="17">
        <v>16.700000000000006</v>
      </c>
      <c r="D19" s="17">
        <v>0</v>
      </c>
      <c r="E19" s="17">
        <v>0</v>
      </c>
      <c r="F19" s="17">
        <v>0</v>
      </c>
      <c r="G19" s="17">
        <v>9.9</v>
      </c>
      <c r="H19" s="17">
        <v>0.10306599478444661</v>
      </c>
      <c r="I19" s="17">
        <v>0.10348256730526213</v>
      </c>
      <c r="J19" s="17">
        <v>0.10390082353044487</v>
      </c>
      <c r="K19" s="17">
        <v>0.10432077026519854</v>
      </c>
      <c r="L19" s="17">
        <v>0.10474241434221607</v>
      </c>
      <c r="M19" s="17">
        <v>0.10516576262183985</v>
      </c>
      <c r="N19" s="17">
        <v>0.10559082199210686</v>
      </c>
      <c r="O19" s="17">
        <v>0.10601759936891782</v>
      </c>
      <c r="P19" s="17">
        <v>0.10644610169612481</v>
      </c>
      <c r="Q19" s="17">
        <v>0.21418464506312362</v>
      </c>
      <c r="R19" s="17">
        <v>0.10774202824017448</v>
      </c>
      <c r="S19" s="17">
        <v>0.10817750037039034</v>
      </c>
      <c r="T19" s="17">
        <v>0.10861473259348546</v>
      </c>
      <c r="U19" s="17">
        <v>0.10905373202340858</v>
      </c>
      <c r="V19" s="17">
        <v>0.10949450580285998</v>
      </c>
      <c r="W19" s="17">
        <v>0.31341371202353369</v>
      </c>
      <c r="X19" s="17">
        <v>0.31702504124722142</v>
      </c>
      <c r="Y19" s="17">
        <v>0.32067798223919441</v>
      </c>
      <c r="Z19" s="17">
        <v>0.32437301447367695</v>
      </c>
      <c r="AA19" s="17">
        <v>0.32811062294964766</v>
      </c>
      <c r="AB19" s="17">
        <v>0.33189129825453922</v>
      </c>
      <c r="AC19" s="17">
        <v>0.33571553662859055</v>
      </c>
      <c r="AD19" s="17">
        <v>0.33958384003001429</v>
      </c>
      <c r="AE19" s="17">
        <v>0.34349671620085864</v>
      </c>
      <c r="AF19" s="17">
        <v>0.34745467873367275</v>
      </c>
      <c r="AG19" s="17">
        <v>0.10939847384113222</v>
      </c>
      <c r="AH19" s="17">
        <v>0.33055528703284376</v>
      </c>
      <c r="AI19" s="17">
        <v>0.33412479782248888</v>
      </c>
      <c r="AJ19" s="17">
        <v>0.65623981786263597</v>
      </c>
      <c r="AK19" s="17">
        <v>0.36793918065994974</v>
      </c>
      <c r="AL19" s="17">
        <v>0</v>
      </c>
    </row>
    <row r="20" spans="1:40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40" ht="15.75">
      <c r="A21" s="15" t="s">
        <v>53</v>
      </c>
      <c r="B21" s="14" t="s">
        <v>109</v>
      </c>
      <c r="C21" s="17">
        <v>5.6400000000000015</v>
      </c>
      <c r="D21" s="17"/>
      <c r="E21" s="17"/>
      <c r="F21" s="17"/>
      <c r="G21" s="17">
        <v>4.4400000000000004</v>
      </c>
      <c r="H21" s="17">
        <v>3.6687821405543559E-2</v>
      </c>
      <c r="I21" s="17">
        <v>3.6794646503917082E-2</v>
      </c>
      <c r="J21" s="17">
        <v>3.6901782648329232E-2</v>
      </c>
      <c r="K21" s="17">
        <v>3.7009230744471322E-2</v>
      </c>
      <c r="L21" s="17">
        <v>3.7116991700652302E-2</v>
      </c>
      <c r="M21" s="17">
        <v>3.7225066427844809E-2</v>
      </c>
      <c r="N21" s="17">
        <v>3.7333455839662973E-2</v>
      </c>
      <c r="O21" s="17">
        <v>3.744216085238463E-2</v>
      </c>
      <c r="P21" s="17">
        <v>3.7551182384958109E-2</v>
      </c>
      <c r="Q21" s="17">
        <v>7.5430700057803501E-2</v>
      </c>
      <c r="R21" s="17">
        <v>3.7880155331396846E-2</v>
      </c>
      <c r="S21" s="17">
        <v>3.799045218644323E-2</v>
      </c>
      <c r="T21" s="17">
        <v>3.810107019635893E-2</v>
      </c>
      <c r="U21" s="17">
        <v>3.8212010296253422E-2</v>
      </c>
      <c r="V21" s="17">
        <v>3.832327342398003E-2</v>
      </c>
      <c r="W21" s="17">
        <v>3.9175569829838539E-2</v>
      </c>
      <c r="X21" s="17">
        <v>3.9291836895860112E-2</v>
      </c>
      <c r="Y21" s="17">
        <v>3.94084490246513E-2</v>
      </c>
      <c r="Z21" s="17">
        <v>3.9525407240311096E-2</v>
      </c>
      <c r="AA21" s="17">
        <v>3.964271256995687E-2</v>
      </c>
      <c r="AB21" s="17">
        <v>3.9760366043789186E-2</v>
      </c>
      <c r="AC21" s="17">
        <v>3.9878368695028706E-2</v>
      </c>
      <c r="AD21" s="17">
        <v>3.9996721559994626E-2</v>
      </c>
      <c r="AE21" s="17">
        <v>4.0115425678055205E-2</v>
      </c>
      <c r="AF21" s="17">
        <v>4.0234482091687479E-2</v>
      </c>
      <c r="AG21" s="17">
        <v>1.2597747347801941E-2</v>
      </c>
      <c r="AH21" s="17">
        <v>3.786331674139376E-2</v>
      </c>
      <c r="AI21" s="17">
        <v>3.7968656200405348E-2</v>
      </c>
      <c r="AJ21" s="17">
        <v>7.3705854784541877E-2</v>
      </c>
      <c r="AK21" s="17">
        <v>4.0835085296683928E-2</v>
      </c>
      <c r="AL21" s="17">
        <v>0</v>
      </c>
    </row>
    <row r="22" spans="1:40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40" ht="15.75">
      <c r="A23" s="15" t="s">
        <v>55</v>
      </c>
      <c r="B23" s="14" t="s">
        <v>110</v>
      </c>
      <c r="C23" s="17">
        <v>5.6400000000000015</v>
      </c>
      <c r="D23" s="17">
        <v>0</v>
      </c>
      <c r="E23" s="17">
        <v>0</v>
      </c>
      <c r="F23" s="17">
        <v>0</v>
      </c>
      <c r="G23" s="17">
        <v>4.4400000000000004</v>
      </c>
      <c r="H23" s="17">
        <v>3.6687821405543559E-2</v>
      </c>
      <c r="I23" s="17">
        <v>3.6794646503917082E-2</v>
      </c>
      <c r="J23" s="17">
        <v>3.6901782648329232E-2</v>
      </c>
      <c r="K23" s="17">
        <v>3.7009230744471322E-2</v>
      </c>
      <c r="L23" s="17">
        <v>3.7116991700652302E-2</v>
      </c>
      <c r="M23" s="17">
        <v>3.7225066427844809E-2</v>
      </c>
      <c r="N23" s="17">
        <v>3.7333455839662973E-2</v>
      </c>
      <c r="O23" s="17">
        <v>3.744216085238463E-2</v>
      </c>
      <c r="P23" s="17">
        <v>3.7551182384958109E-2</v>
      </c>
      <c r="Q23" s="17">
        <v>7.5430700057803501E-2</v>
      </c>
      <c r="R23" s="17">
        <v>3.7880155331396846E-2</v>
      </c>
      <c r="S23" s="17">
        <v>3.799045218644323E-2</v>
      </c>
      <c r="T23" s="17">
        <v>3.810107019635893E-2</v>
      </c>
      <c r="U23" s="17">
        <v>3.8212010296253422E-2</v>
      </c>
      <c r="V23" s="17">
        <v>3.832327342398003E-2</v>
      </c>
      <c r="W23" s="17">
        <v>3.9175569829838539E-2</v>
      </c>
      <c r="X23" s="17">
        <v>3.9291836895860112E-2</v>
      </c>
      <c r="Y23" s="17">
        <v>3.94084490246513E-2</v>
      </c>
      <c r="Z23" s="17">
        <v>3.9525407240311096E-2</v>
      </c>
      <c r="AA23" s="17">
        <v>3.964271256995687E-2</v>
      </c>
      <c r="AB23" s="17">
        <v>3.9760366043789186E-2</v>
      </c>
      <c r="AC23" s="17">
        <v>3.9878368695028706E-2</v>
      </c>
      <c r="AD23" s="17">
        <v>3.9996721559994626E-2</v>
      </c>
      <c r="AE23" s="17">
        <v>4.0115425678055205E-2</v>
      </c>
      <c r="AF23" s="17">
        <v>4.0234482091687479E-2</v>
      </c>
      <c r="AG23" s="17">
        <v>1.2597747347801941E-2</v>
      </c>
      <c r="AH23" s="17">
        <v>3.786331674139376E-2</v>
      </c>
      <c r="AI23" s="17">
        <v>3.7968656200405348E-2</v>
      </c>
      <c r="AJ23" s="17">
        <v>7.3705854784541877E-2</v>
      </c>
      <c r="AK23" s="17">
        <v>4.0835085296683928E-2</v>
      </c>
      <c r="AL23" s="17">
        <v>0</v>
      </c>
    </row>
    <row r="24" spans="1:40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40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40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40" ht="32.25" customHeight="1">
      <c r="A27" s="13" t="s">
        <v>59</v>
      </c>
      <c r="B27" s="20" t="s">
        <v>60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40" ht="33.75" customHeight="1">
      <c r="A28" s="13" t="s">
        <v>61</v>
      </c>
      <c r="B28" s="22" t="s">
        <v>119</v>
      </c>
      <c r="C28" s="21">
        <v>223.86181818181817</v>
      </c>
      <c r="D28" s="21">
        <v>0</v>
      </c>
      <c r="E28" s="21">
        <v>40.170707070707074</v>
      </c>
      <c r="F28" s="21">
        <v>40.170707070707074</v>
      </c>
      <c r="G28" s="21">
        <v>55.332525252525258</v>
      </c>
      <c r="H28" s="21">
        <v>20.049753816189991</v>
      </c>
      <c r="I28" s="21">
        <v>20.050277213809178</v>
      </c>
      <c r="J28" s="21">
        <v>20.050802606178774</v>
      </c>
      <c r="K28" s="21">
        <v>20.051330001009671</v>
      </c>
      <c r="L28" s="21">
        <v>0.14185940604286837</v>
      </c>
      <c r="M28" s="21">
        <v>0.14239082904968467</v>
      </c>
      <c r="N28" s="21">
        <v>0.14292427783176984</v>
      </c>
      <c r="O28" s="21">
        <v>0.14345976022130244</v>
      </c>
      <c r="P28" s="21">
        <v>0.28096698105077988</v>
      </c>
      <c r="Q28" s="21">
        <v>0.28961534512092713</v>
      </c>
      <c r="R28" s="21">
        <v>0.14562218357157133</v>
      </c>
      <c r="S28" s="21">
        <v>0.14616795255683357</v>
      </c>
      <c r="T28" s="21">
        <v>0.14671580278984439</v>
      </c>
      <c r="U28" s="21">
        <v>0.147265742319662</v>
      </c>
      <c r="V28" s="21">
        <v>0.14781777922684</v>
      </c>
      <c r="W28" s="21">
        <v>0.35258928185337224</v>
      </c>
      <c r="X28" s="21">
        <v>0.35631687814308155</v>
      </c>
      <c r="Y28" s="21">
        <v>0.49705612823354273</v>
      </c>
      <c r="Z28" s="21">
        <v>0.36389842171398806</v>
      </c>
      <c r="AA28" s="21">
        <v>0.36775333551960454</v>
      </c>
      <c r="AB28" s="21">
        <v>0.37165166429832841</v>
      </c>
      <c r="AC28" s="21">
        <v>0.37559390532361925</v>
      </c>
      <c r="AD28" s="21">
        <v>0.51655025855970593</v>
      </c>
      <c r="AE28" s="21">
        <v>0.38361214187891385</v>
      </c>
      <c r="AF28" s="21">
        <v>0.3876891608253602</v>
      </c>
      <c r="AG28" s="21">
        <v>0.12199622118893416</v>
      </c>
      <c r="AH28" s="21">
        <v>0.36841860377423752</v>
      </c>
      <c r="AI28" s="21">
        <v>0.37209345402289423</v>
      </c>
      <c r="AJ28" s="21">
        <v>0.86691536961687476</v>
      </c>
      <c r="AK28" s="21">
        <v>0.40877426595663369</v>
      </c>
      <c r="AL28" s="21">
        <v>0</v>
      </c>
    </row>
    <row r="29" spans="1:40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40" ht="15.75">
      <c r="A30" s="15" t="s">
        <v>64</v>
      </c>
      <c r="B30" s="14" t="s">
        <v>113</v>
      </c>
      <c r="C30" s="17">
        <v>8.1710690805490582</v>
      </c>
      <c r="D30" s="17"/>
      <c r="E30" s="17"/>
      <c r="F30" s="17"/>
      <c r="G30" s="17"/>
      <c r="H30" s="18">
        <v>1.7887182838092368E-2</v>
      </c>
      <c r="I30" s="18">
        <v>2.1307388523756056E-2</v>
      </c>
      <c r="J30" s="18">
        <v>2.5382957440036182E-2</v>
      </c>
      <c r="K30" s="18">
        <v>3.0239740295689491E-2</v>
      </c>
      <c r="L30" s="18">
        <v>3.6027808894079381E-2</v>
      </c>
      <c r="M30" s="18">
        <v>4.2926128246414876E-2</v>
      </c>
      <c r="N30" s="18">
        <v>5.1148131975336623E-2</v>
      </c>
      <c r="O30" s="18">
        <v>6.0948376051715582E-2</v>
      </c>
      <c r="P30" s="18">
        <v>7.2630479906726331E-2</v>
      </c>
      <c r="Q30" s="18">
        <v>8.6556604579566612E-2</v>
      </c>
      <c r="R30" s="18">
        <v>0.12295234021071472</v>
      </c>
      <c r="S30" s="18">
        <v>0.14655218409340384</v>
      </c>
      <c r="T30" s="18">
        <v>0.17469188300961275</v>
      </c>
      <c r="U30" s="18">
        <v>0.20824672939484246</v>
      </c>
      <c r="V30" s="18">
        <v>0.24826115964676254</v>
      </c>
      <c r="W30" s="18">
        <v>0.29598151545344686</v>
      </c>
      <c r="X30" s="18">
        <v>0.31013062733867963</v>
      </c>
      <c r="Y30" s="18">
        <v>0.32495658837288321</v>
      </c>
      <c r="Z30" s="18">
        <v>0.34049180027710552</v>
      </c>
      <c r="AA30" s="18">
        <v>0.35677021706447704</v>
      </c>
      <c r="AB30" s="18">
        <v>0.37382741946608289</v>
      </c>
      <c r="AC30" s="18">
        <v>0.39170069292820997</v>
      </c>
      <c r="AD30" s="18">
        <v>0.41042910935249638</v>
      </c>
      <c r="AE30" s="18">
        <v>0.43005361275875026</v>
      </c>
      <c r="AF30" s="18">
        <v>0.45061710905885038</v>
      </c>
      <c r="AG30" s="18">
        <v>0.47216456013919811</v>
      </c>
      <c r="AH30" s="18">
        <v>0.47910731404729789</v>
      </c>
      <c r="AI30" s="18">
        <v>0.50055455284019468</v>
      </c>
      <c r="AJ30" s="18">
        <v>0.5229625507853386</v>
      </c>
      <c r="AK30" s="18">
        <v>0.56917076492312291</v>
      </c>
      <c r="AL30" s="18">
        <v>0.59639155063617488</v>
      </c>
      <c r="AM30" s="1"/>
      <c r="AN30" s="1"/>
    </row>
    <row r="31" spans="1:40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40" ht="15.75">
      <c r="A32" s="15" t="s">
        <v>67</v>
      </c>
      <c r="B32" s="14" t="s">
        <v>68</v>
      </c>
      <c r="C32" s="17">
        <v>8.16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0.81600000000000006</v>
      </c>
      <c r="X32" s="17">
        <v>0.81600000000000006</v>
      </c>
      <c r="Y32" s="17">
        <v>0.81600000000000006</v>
      </c>
      <c r="Z32" s="17">
        <v>0.81600000000000006</v>
      </c>
      <c r="AA32" s="17">
        <v>0.81600000000000006</v>
      </c>
      <c r="AB32" s="17">
        <v>0.81600000000000006</v>
      </c>
      <c r="AC32" s="17">
        <v>0.81600000000000006</v>
      </c>
      <c r="AD32" s="17">
        <v>0.81600000000000006</v>
      </c>
      <c r="AE32" s="17">
        <v>0.81600000000000006</v>
      </c>
      <c r="AF32" s="17">
        <v>0.81600000000000006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v>16.33106908054906</v>
      </c>
      <c r="D34" s="17">
        <v>0</v>
      </c>
      <c r="E34" s="17">
        <v>0</v>
      </c>
      <c r="F34" s="17">
        <v>0</v>
      </c>
      <c r="G34" s="17">
        <v>0</v>
      </c>
      <c r="H34" s="17">
        <v>1.7887182838092368E-2</v>
      </c>
      <c r="I34" s="17">
        <v>2.1307388523756056E-2</v>
      </c>
      <c r="J34" s="17">
        <v>2.5382957440036182E-2</v>
      </c>
      <c r="K34" s="17">
        <v>3.0239740295689491E-2</v>
      </c>
      <c r="L34" s="17">
        <v>3.6027808894079381E-2</v>
      </c>
      <c r="M34" s="17">
        <v>4.2926128246414876E-2</v>
      </c>
      <c r="N34" s="17">
        <v>5.1148131975336623E-2</v>
      </c>
      <c r="O34" s="17">
        <v>6.0948376051715582E-2</v>
      </c>
      <c r="P34" s="17">
        <v>7.2630479906726331E-2</v>
      </c>
      <c r="Q34" s="17">
        <v>8.6556604579566612E-2</v>
      </c>
      <c r="R34" s="17">
        <v>0.12295234021071472</v>
      </c>
      <c r="S34" s="17">
        <v>0.14655218409340384</v>
      </c>
      <c r="T34" s="17">
        <v>0.17469188300961275</v>
      </c>
      <c r="U34" s="17">
        <v>0.20824672939484246</v>
      </c>
      <c r="V34" s="17">
        <v>0.24826115964676254</v>
      </c>
      <c r="W34" s="17">
        <v>1.1119815154534469</v>
      </c>
      <c r="X34" s="17">
        <v>1.1261306273386797</v>
      </c>
      <c r="Y34" s="17">
        <v>1.1409565883728834</v>
      </c>
      <c r="Z34" s="17">
        <v>1.1564918002771056</v>
      </c>
      <c r="AA34" s="17">
        <v>1.1727702170644771</v>
      </c>
      <c r="AB34" s="17">
        <v>1.1898274194660829</v>
      </c>
      <c r="AC34" s="17">
        <v>1.2077006929282099</v>
      </c>
      <c r="AD34" s="17">
        <v>1.2264291093524964</v>
      </c>
      <c r="AE34" s="17">
        <v>1.2460536127587503</v>
      </c>
      <c r="AF34" s="17">
        <v>1.2666171090588505</v>
      </c>
      <c r="AG34" s="17">
        <v>0.47216456013919811</v>
      </c>
      <c r="AH34" s="17">
        <v>0.47910731404729789</v>
      </c>
      <c r="AI34" s="17">
        <v>0.50055455284019468</v>
      </c>
      <c r="AJ34" s="17">
        <v>0.5229625507853386</v>
      </c>
      <c r="AK34" s="17">
        <v>0.56917076492312291</v>
      </c>
      <c r="AL34" s="17">
        <v>0.59639155063617488</v>
      </c>
    </row>
    <row r="35" spans="1:38" ht="15.75">
      <c r="A35" s="13" t="s">
        <v>72</v>
      </c>
      <c r="B35" s="2" t="s">
        <v>73</v>
      </c>
      <c r="C35" s="21">
        <v>240.19288726236735</v>
      </c>
      <c r="D35" s="21">
        <v>0</v>
      </c>
      <c r="E35" s="21">
        <v>40.170707070707074</v>
      </c>
      <c r="F35" s="21">
        <v>40.170707070707074</v>
      </c>
      <c r="G35" s="21">
        <v>55.332525252525258</v>
      </c>
      <c r="H35" s="21">
        <v>20.067640999028082</v>
      </c>
      <c r="I35" s="21">
        <v>20.071584602332933</v>
      </c>
      <c r="J35" s="21">
        <v>20.076185563618811</v>
      </c>
      <c r="K35" s="21">
        <v>20.081569741305358</v>
      </c>
      <c r="L35" s="21">
        <v>0.17788721493694776</v>
      </c>
      <c r="M35" s="21">
        <v>0.18531695729609954</v>
      </c>
      <c r="N35" s="21">
        <v>0.19407240980710647</v>
      </c>
      <c r="O35" s="21">
        <v>0.20440813627301802</v>
      </c>
      <c r="P35" s="21">
        <v>0.35359746095750622</v>
      </c>
      <c r="Q35" s="21">
        <v>0.37617194970049372</v>
      </c>
      <c r="R35" s="21">
        <v>0.26857452378228608</v>
      </c>
      <c r="S35" s="21">
        <v>0.29272013665023744</v>
      </c>
      <c r="T35" s="21">
        <v>0.32140768579945711</v>
      </c>
      <c r="U35" s="21">
        <v>0.35551247171450445</v>
      </c>
      <c r="V35" s="21">
        <v>0.39607893887360257</v>
      </c>
      <c r="W35" s="21">
        <v>1.4645707973068192</v>
      </c>
      <c r="X35" s="21">
        <v>1.4824475054817614</v>
      </c>
      <c r="Y35" s="21">
        <v>1.638012716606426</v>
      </c>
      <c r="Z35" s="21">
        <v>1.5203902219910936</v>
      </c>
      <c r="AA35" s="21">
        <v>1.5405235525840817</v>
      </c>
      <c r="AB35" s="21">
        <v>1.5614790837644112</v>
      </c>
      <c r="AC35" s="21">
        <v>1.5832945982518292</v>
      </c>
      <c r="AD35" s="21">
        <v>1.7429793679122023</v>
      </c>
      <c r="AE35" s="21">
        <v>1.6296657546376641</v>
      </c>
      <c r="AF35" s="21">
        <v>1.6543062698842106</v>
      </c>
      <c r="AG35" s="21">
        <v>0.59416078132813221</v>
      </c>
      <c r="AH35" s="21">
        <v>0.84752591782153541</v>
      </c>
      <c r="AI35" s="21">
        <v>0.87264800686308885</v>
      </c>
      <c r="AJ35" s="21">
        <v>1.3898779204022134</v>
      </c>
      <c r="AK35" s="21">
        <v>0.97794503087975659</v>
      </c>
      <c r="AL35" s="21">
        <v>0.59639155063617488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240.19288726236735</v>
      </c>
      <c r="D37" s="25">
        <v>0</v>
      </c>
      <c r="E37" s="25">
        <v>40.170707070707074</v>
      </c>
      <c r="F37" s="25">
        <v>40.170707070707074</v>
      </c>
      <c r="G37" s="25">
        <v>55.332525252525258</v>
      </c>
      <c r="H37" s="25">
        <v>20.067640999028082</v>
      </c>
      <c r="I37" s="25">
        <v>20.071584602332933</v>
      </c>
      <c r="J37" s="25">
        <v>20.076185563618811</v>
      </c>
      <c r="K37" s="25">
        <v>20.081569741305358</v>
      </c>
      <c r="L37" s="25">
        <v>0.17788721493694776</v>
      </c>
      <c r="M37" s="25">
        <v>0.18531695729609954</v>
      </c>
      <c r="N37" s="25">
        <v>0.19407240980710647</v>
      </c>
      <c r="O37" s="25">
        <v>0.20440813627301802</v>
      </c>
      <c r="P37" s="25">
        <v>0.35359746095750622</v>
      </c>
      <c r="Q37" s="25">
        <v>0.37617194970049372</v>
      </c>
      <c r="R37" s="25">
        <v>0.26857452378228608</v>
      </c>
      <c r="S37" s="25">
        <v>0.29272013665023744</v>
      </c>
      <c r="T37" s="25">
        <v>0.32140768579945711</v>
      </c>
      <c r="U37" s="25">
        <v>0.35551247171450445</v>
      </c>
      <c r="V37" s="25">
        <v>0.39607893887360257</v>
      </c>
      <c r="W37" s="25">
        <v>1.4645707973068192</v>
      </c>
      <c r="X37" s="25">
        <v>1.4824475054817614</v>
      </c>
      <c r="Y37" s="25">
        <v>1.638012716606426</v>
      </c>
      <c r="Z37" s="25">
        <v>1.5203902219910936</v>
      </c>
      <c r="AA37" s="25">
        <v>1.5405235525840817</v>
      </c>
      <c r="AB37" s="25">
        <v>1.5614790837644112</v>
      </c>
      <c r="AC37" s="25">
        <v>1.5832945982518292</v>
      </c>
      <c r="AD37" s="25">
        <v>1.7429793679122023</v>
      </c>
      <c r="AE37" s="25">
        <v>1.6296657546376641</v>
      </c>
      <c r="AF37" s="25">
        <v>1.6543062698842106</v>
      </c>
      <c r="AG37" s="25">
        <v>0.59416078132813221</v>
      </c>
      <c r="AH37" s="25">
        <v>0.84752591782153541</v>
      </c>
      <c r="AI37" s="25">
        <v>0.87264800686308885</v>
      </c>
      <c r="AJ37" s="25">
        <v>1.3898779204022134</v>
      </c>
      <c r="AK37" s="25">
        <v>0.97794503087975659</v>
      </c>
      <c r="AL37" s="25">
        <v>0.59639155063617488</v>
      </c>
    </row>
    <row r="38" spans="1:38" ht="15.75">
      <c r="A38" s="14" t="s">
        <v>116</v>
      </c>
      <c r="B38" s="14"/>
      <c r="C38" s="14"/>
      <c r="D38" s="14"/>
      <c r="E38" s="14"/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14"/>
      <c r="D39" s="14"/>
      <c r="E39" s="14"/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AL39"/>
  <sheetViews>
    <sheetView workbookViewId="0"/>
  </sheetViews>
  <sheetFormatPr defaultRowHeight="15"/>
  <cols>
    <col min="1" max="1" width="7.140625" customWidth="1"/>
    <col min="2" max="2" width="54.42578125" customWidth="1"/>
    <col min="3" max="3" width="14.28515625" customWidth="1"/>
  </cols>
  <sheetData>
    <row r="1" spans="1:38" ht="15.75">
      <c r="A1" s="46" t="s">
        <v>152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v>177.40000000000003</v>
      </c>
      <c r="D9" s="17">
        <v>0</v>
      </c>
      <c r="E9" s="17">
        <v>35.480000000000004</v>
      </c>
      <c r="F9" s="17">
        <v>35.480000000000004</v>
      </c>
      <c r="G9" s="17">
        <v>35.480000000000004</v>
      </c>
      <c r="H9" s="17">
        <v>17.740000000000002</v>
      </c>
      <c r="I9" s="17">
        <v>17.740000000000002</v>
      </c>
      <c r="J9" s="17">
        <v>17.740000000000002</v>
      </c>
      <c r="K9" s="17">
        <v>17.740000000000002</v>
      </c>
      <c r="L9" s="17">
        <v>0</v>
      </c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v>1.8739393939393942</v>
      </c>
      <c r="D10" s="17">
        <v>0</v>
      </c>
      <c r="E10" s="17">
        <v>0.3507070707070708</v>
      </c>
      <c r="F10" s="17">
        <v>0.3507070707070708</v>
      </c>
      <c r="G10" s="17">
        <v>0.48767676767676782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0.13696969696969699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0.13696969696969699</v>
      </c>
      <c r="Z10" s="17">
        <v>0</v>
      </c>
      <c r="AA10" s="17">
        <v>0</v>
      </c>
      <c r="AB10" s="17">
        <v>0.13696969696969699</v>
      </c>
      <c r="AC10" s="17">
        <v>0</v>
      </c>
      <c r="AD10" s="17">
        <v>0</v>
      </c>
      <c r="AE10" s="17">
        <v>0</v>
      </c>
      <c r="AF10" s="17">
        <v>0.13696969696969699</v>
      </c>
      <c r="AG10" s="17">
        <v>0</v>
      </c>
      <c r="AH10" s="17">
        <v>0</v>
      </c>
      <c r="AI10" s="17">
        <v>0</v>
      </c>
      <c r="AJ10" s="17">
        <v>0.13696969696969699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v>179.2739393939394</v>
      </c>
      <c r="D15" s="17">
        <v>0</v>
      </c>
      <c r="E15" s="17">
        <v>35.830707070707078</v>
      </c>
      <c r="F15" s="17">
        <v>35.830707070707078</v>
      </c>
      <c r="G15" s="17">
        <v>35.967676767676771</v>
      </c>
      <c r="H15" s="17">
        <v>17.740000000000002</v>
      </c>
      <c r="I15" s="17">
        <v>17.740000000000002</v>
      </c>
      <c r="J15" s="17">
        <v>17.740000000000002</v>
      </c>
      <c r="K15" s="17">
        <v>17.740000000000002</v>
      </c>
      <c r="L15" s="17">
        <v>0</v>
      </c>
      <c r="M15" s="17">
        <v>0</v>
      </c>
      <c r="N15" s="17">
        <v>0</v>
      </c>
      <c r="O15" s="17">
        <v>0</v>
      </c>
      <c r="P15" s="17">
        <v>0.13696969696969699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0.13696969696969699</v>
      </c>
      <c r="Z15" s="17">
        <v>0</v>
      </c>
      <c r="AA15" s="17">
        <v>0</v>
      </c>
      <c r="AB15" s="17">
        <v>0.13696969696969699</v>
      </c>
      <c r="AC15" s="17">
        <v>0</v>
      </c>
      <c r="AD15" s="17">
        <v>0</v>
      </c>
      <c r="AE15" s="17">
        <v>0</v>
      </c>
      <c r="AF15" s="17">
        <v>0.13696969696969699</v>
      </c>
      <c r="AG15" s="17">
        <v>0</v>
      </c>
      <c r="AH15" s="17">
        <v>0</v>
      </c>
      <c r="AI15" s="17">
        <v>0</v>
      </c>
      <c r="AJ15" s="17">
        <v>0.13696969696969699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9.8999999999999986</v>
      </c>
      <c r="D17" s="17"/>
      <c r="E17" s="17"/>
      <c r="F17" s="17"/>
      <c r="G17" s="17">
        <v>0.10405046641456152</v>
      </c>
      <c r="H17" s="17">
        <v>0.10433994501244505</v>
      </c>
      <c r="I17" s="17">
        <v>0.10463022896817478</v>
      </c>
      <c r="J17" s="17">
        <v>0.1049213205223264</v>
      </c>
      <c r="K17" s="17">
        <v>0.1052132219217146</v>
      </c>
      <c r="L17" s="17">
        <v>0.10550593541942313</v>
      </c>
      <c r="M17" s="17">
        <v>0.10579946327475653</v>
      </c>
      <c r="N17" s="17">
        <v>0.10609380775336703</v>
      </c>
      <c r="O17" s="17">
        <v>0.10638897112718801</v>
      </c>
      <c r="P17" s="17">
        <v>0.21366671935413778</v>
      </c>
      <c r="Q17" s="17">
        <v>0.10727939743394899</v>
      </c>
      <c r="R17" s="17">
        <v>0.10757785923448182</v>
      </c>
      <c r="S17" s="17">
        <v>0.10787715138499188</v>
      </c>
      <c r="T17" s="17">
        <v>0.1081772761956131</v>
      </c>
      <c r="U17" s="17">
        <v>1.5084782359828692</v>
      </c>
      <c r="V17" s="17">
        <v>0.4202017152053823</v>
      </c>
      <c r="W17" s="17">
        <v>0.42471755872103184</v>
      </c>
      <c r="X17" s="17">
        <v>0.42928193331572756</v>
      </c>
      <c r="Y17" s="17">
        <v>0.43389536054553873</v>
      </c>
      <c r="Z17" s="17">
        <v>0.43855836757164579</v>
      </c>
      <c r="AA17" s="17">
        <v>0.44327148722053733</v>
      </c>
      <c r="AB17" s="17">
        <v>0.44803525804487165</v>
      </c>
      <c r="AC17" s="17">
        <v>0.45285022438510436</v>
      </c>
      <c r="AD17" s="17">
        <v>0.45771693643158212</v>
      </c>
      <c r="AE17" s="17">
        <v>0.46263595028753562</v>
      </c>
      <c r="AF17" s="17">
        <v>0.1455908580023948</v>
      </c>
      <c r="AG17" s="17">
        <v>0.43970203192933927</v>
      </c>
      <c r="AH17" s="17">
        <v>0.44413062205257958</v>
      </c>
      <c r="AI17" s="17">
        <v>0.87137626400535673</v>
      </c>
      <c r="AJ17" s="17">
        <v>0.48803543228137231</v>
      </c>
      <c r="AK17" s="17">
        <v>0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ht="15.75">
      <c r="A19" s="15" t="s">
        <v>50</v>
      </c>
      <c r="B19" s="14" t="s">
        <v>108</v>
      </c>
      <c r="C19" s="17">
        <v>9.8999999999999986</v>
      </c>
      <c r="D19" s="17">
        <v>0</v>
      </c>
      <c r="E19" s="17">
        <v>0</v>
      </c>
      <c r="F19" s="17">
        <v>0</v>
      </c>
      <c r="G19" s="17">
        <v>0.10405046641456152</v>
      </c>
      <c r="H19" s="17">
        <v>0.10433994501244505</v>
      </c>
      <c r="I19" s="17">
        <v>0.10463022896817478</v>
      </c>
      <c r="J19" s="17">
        <v>0.1049213205223264</v>
      </c>
      <c r="K19" s="17">
        <v>0.1052132219217146</v>
      </c>
      <c r="L19" s="17">
        <v>0.10550593541942313</v>
      </c>
      <c r="M19" s="17">
        <v>0.10579946327475653</v>
      </c>
      <c r="N19" s="17">
        <v>0.10609380775336703</v>
      </c>
      <c r="O19" s="17">
        <v>0.10638897112718801</v>
      </c>
      <c r="P19" s="17">
        <v>0.21366671935413778</v>
      </c>
      <c r="Q19" s="17">
        <v>0.10727939743394899</v>
      </c>
      <c r="R19" s="17">
        <v>0.10757785923448182</v>
      </c>
      <c r="S19" s="17">
        <v>0.10787715138499188</v>
      </c>
      <c r="T19" s="17">
        <v>0.1081772761956131</v>
      </c>
      <c r="U19" s="17">
        <v>1.5084782359828692</v>
      </c>
      <c r="V19" s="17">
        <v>0.4202017152053823</v>
      </c>
      <c r="W19" s="17">
        <v>0.42471755872103184</v>
      </c>
      <c r="X19" s="17">
        <v>0.42928193331572756</v>
      </c>
      <c r="Y19" s="17">
        <v>0.43389536054553873</v>
      </c>
      <c r="Z19" s="17">
        <v>0.43855836757164579</v>
      </c>
      <c r="AA19" s="17">
        <v>0.44327148722053733</v>
      </c>
      <c r="AB19" s="17">
        <v>0.44803525804487165</v>
      </c>
      <c r="AC19" s="17">
        <v>0.45285022438510436</v>
      </c>
      <c r="AD19" s="17">
        <v>0.45771693643158212</v>
      </c>
      <c r="AE19" s="17">
        <v>0.46263595028753562</v>
      </c>
      <c r="AF19" s="17">
        <v>0.1455908580023948</v>
      </c>
      <c r="AG19" s="17">
        <v>0.43970203192933927</v>
      </c>
      <c r="AH19" s="17">
        <v>0.44413062205257958</v>
      </c>
      <c r="AI19" s="17">
        <v>0.87137626400535673</v>
      </c>
      <c r="AJ19" s="17">
        <v>0.48803543228137231</v>
      </c>
      <c r="AK19" s="17">
        <v>0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1.4400000000000002</v>
      </c>
      <c r="D21" s="17"/>
      <c r="E21" s="17"/>
      <c r="F21" s="17"/>
      <c r="G21" s="17">
        <v>5.8736991113293016E-2</v>
      </c>
      <c r="H21" s="17">
        <v>5.8903177728182071E-2</v>
      </c>
      <c r="I21" s="17">
        <v>5.90698345406463E-2</v>
      </c>
      <c r="J21" s="17">
        <v>5.9236962881029746E-2</v>
      </c>
      <c r="K21" s="17">
        <v>5.9404564083458809E-2</v>
      </c>
      <c r="L21" s="17">
        <v>5.9572639485801347E-2</v>
      </c>
      <c r="M21" s="17">
        <v>5.9741190429734845E-2</v>
      </c>
      <c r="N21" s="17">
        <v>5.991021826072597E-2</v>
      </c>
      <c r="O21" s="17">
        <v>6.0079724328047632E-2</v>
      </c>
      <c r="P21" s="17">
        <v>0.12066988657265597</v>
      </c>
      <c r="Q21" s="17">
        <v>6.0591125498046954E-2</v>
      </c>
      <c r="R21" s="17">
        <v>6.0762558079936753E-2</v>
      </c>
      <c r="S21" s="17">
        <v>6.0934475701990322E-2</v>
      </c>
      <c r="T21" s="17">
        <v>6.1106879736566949E-2</v>
      </c>
      <c r="U21" s="17">
        <v>6.1279771559883331E-2</v>
      </c>
      <c r="V21" s="17">
        <v>3.1674606791815454E-2</v>
      </c>
      <c r="W21" s="17">
        <v>3.1720798353302375E-2</v>
      </c>
      <c r="X21" s="17">
        <v>3.1767057276641711E-2</v>
      </c>
      <c r="Y21" s="17">
        <v>3.1813383660075939E-2</v>
      </c>
      <c r="Z21" s="17">
        <v>3.1859777601980568E-2</v>
      </c>
      <c r="AA21" s="17">
        <v>3.1906239200874327E-2</v>
      </c>
      <c r="AB21" s="17">
        <v>3.1952768555426017E-2</v>
      </c>
      <c r="AC21" s="17">
        <v>3.1999365764447701E-2</v>
      </c>
      <c r="AD21" s="17">
        <v>3.2046030926887854E-2</v>
      </c>
      <c r="AE21" s="17">
        <v>3.2092764141841597E-2</v>
      </c>
      <c r="AF21" s="17">
        <v>1.0038583525227978E-2</v>
      </c>
      <c r="AG21" s="17">
        <v>3.0143194070011529E-2</v>
      </c>
      <c r="AH21" s="17">
        <v>3.0184403079460936E-2</v>
      </c>
      <c r="AI21" s="17">
        <v>5.8473572569082533E-2</v>
      </c>
      <c r="AJ21" s="17">
        <v>3.2327454482923484E-2</v>
      </c>
      <c r="AK21" s="17">
        <v>0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ht="15.75">
      <c r="A23" s="15" t="s">
        <v>55</v>
      </c>
      <c r="B23" s="14" t="s">
        <v>110</v>
      </c>
      <c r="C23" s="17">
        <v>1.4400000000000002</v>
      </c>
      <c r="D23" s="17">
        <v>0</v>
      </c>
      <c r="E23" s="17">
        <v>0</v>
      </c>
      <c r="F23" s="17">
        <v>0</v>
      </c>
      <c r="G23" s="17">
        <v>5.8736991113293016E-2</v>
      </c>
      <c r="H23" s="17">
        <v>5.8903177728182071E-2</v>
      </c>
      <c r="I23" s="17">
        <v>5.90698345406463E-2</v>
      </c>
      <c r="J23" s="17">
        <v>5.9236962881029746E-2</v>
      </c>
      <c r="K23" s="17">
        <v>5.9404564083458809E-2</v>
      </c>
      <c r="L23" s="17">
        <v>5.9572639485801347E-2</v>
      </c>
      <c r="M23" s="17">
        <v>5.9741190429734845E-2</v>
      </c>
      <c r="N23" s="17">
        <v>5.991021826072597E-2</v>
      </c>
      <c r="O23" s="17">
        <v>6.0079724328047632E-2</v>
      </c>
      <c r="P23" s="17">
        <v>0.12066988657265597</v>
      </c>
      <c r="Q23" s="17">
        <v>6.0591125498046954E-2</v>
      </c>
      <c r="R23" s="17">
        <v>6.0762558079936753E-2</v>
      </c>
      <c r="S23" s="17">
        <v>6.0934475701990322E-2</v>
      </c>
      <c r="T23" s="17">
        <v>6.1106879736566949E-2</v>
      </c>
      <c r="U23" s="17">
        <v>6.1279771559883331E-2</v>
      </c>
      <c r="V23" s="17">
        <v>3.1674606791815454E-2</v>
      </c>
      <c r="W23" s="17">
        <v>3.1720798353302375E-2</v>
      </c>
      <c r="X23" s="17">
        <v>3.1767057276641711E-2</v>
      </c>
      <c r="Y23" s="17">
        <v>3.1813383660075939E-2</v>
      </c>
      <c r="Z23" s="17">
        <v>3.1859777601980568E-2</v>
      </c>
      <c r="AA23" s="17">
        <v>3.1906239200874327E-2</v>
      </c>
      <c r="AB23" s="17">
        <v>3.1952768555426017E-2</v>
      </c>
      <c r="AC23" s="17">
        <v>3.1999365764447701E-2</v>
      </c>
      <c r="AD23" s="17">
        <v>3.2046030926887854E-2</v>
      </c>
      <c r="AE23" s="17">
        <v>3.2092764141841597E-2</v>
      </c>
      <c r="AF23" s="17">
        <v>1.0038583525227978E-2</v>
      </c>
      <c r="AG23" s="17">
        <v>3.0143194070011529E-2</v>
      </c>
      <c r="AH23" s="17">
        <v>3.0184403079460936E-2</v>
      </c>
      <c r="AI23" s="17">
        <v>5.8473572569082533E-2</v>
      </c>
      <c r="AJ23" s="17">
        <v>3.2327454482923484E-2</v>
      </c>
      <c r="AK23" s="17">
        <v>0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5.25" customHeight="1">
      <c r="A28" s="13" t="s">
        <v>61</v>
      </c>
      <c r="B28" s="22" t="s">
        <v>119</v>
      </c>
      <c r="C28" s="21">
        <v>190.6139393939394</v>
      </c>
      <c r="D28" s="21">
        <v>0</v>
      </c>
      <c r="E28" s="21">
        <v>35.830707070707078</v>
      </c>
      <c r="F28" s="21">
        <v>35.830707070707078</v>
      </c>
      <c r="G28" s="21">
        <v>36.130464225204626</v>
      </c>
      <c r="H28" s="21">
        <v>17.90324312274063</v>
      </c>
      <c r="I28" s="21">
        <v>17.903700063508822</v>
      </c>
      <c r="J28" s="21">
        <v>17.904158283403358</v>
      </c>
      <c r="K28" s="21">
        <v>17.904617786005176</v>
      </c>
      <c r="L28" s="21">
        <v>0.16507857490522448</v>
      </c>
      <c r="M28" s="21">
        <v>0.16554065370449139</v>
      </c>
      <c r="N28" s="21">
        <v>0.166004026014093</v>
      </c>
      <c r="O28" s="21">
        <v>0.16646869545523563</v>
      </c>
      <c r="P28" s="21">
        <v>0.47130630289649078</v>
      </c>
      <c r="Q28" s="21">
        <v>0.16787052293199595</v>
      </c>
      <c r="R28" s="21">
        <v>0.16834041731441857</v>
      </c>
      <c r="S28" s="21">
        <v>0.16881162708698219</v>
      </c>
      <c r="T28" s="21">
        <v>0.16928415593218005</v>
      </c>
      <c r="U28" s="21">
        <v>1.5697580075427526</v>
      </c>
      <c r="V28" s="21">
        <v>0.45187632199719774</v>
      </c>
      <c r="W28" s="21">
        <v>0.45643835707433422</v>
      </c>
      <c r="X28" s="21">
        <v>0.46104899059236926</v>
      </c>
      <c r="Y28" s="21">
        <v>0.60267844117531166</v>
      </c>
      <c r="Z28" s="21">
        <v>0.47041814517362635</v>
      </c>
      <c r="AA28" s="21">
        <v>0.47517772642141165</v>
      </c>
      <c r="AB28" s="21">
        <v>0.61695772356999468</v>
      </c>
      <c r="AC28" s="21">
        <v>0.48484959014955209</v>
      </c>
      <c r="AD28" s="21">
        <v>0.48976296735846997</v>
      </c>
      <c r="AE28" s="21">
        <v>0.49472871442937721</v>
      </c>
      <c r="AF28" s="21">
        <v>0.29259913849731978</v>
      </c>
      <c r="AG28" s="21">
        <v>0.4698452259993508</v>
      </c>
      <c r="AH28" s="21">
        <v>0.47431502513204049</v>
      </c>
      <c r="AI28" s="21">
        <v>0.9298498365744392</v>
      </c>
      <c r="AJ28" s="21">
        <v>0.65733258373399273</v>
      </c>
      <c r="AK28" s="21">
        <v>0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7.5952566268921338</v>
      </c>
      <c r="D30" s="17"/>
      <c r="E30" s="17"/>
      <c r="F30" s="17"/>
      <c r="G30" s="17"/>
      <c r="H30" s="17">
        <v>1.6722963096025639E-2</v>
      </c>
      <c r="I30" s="17">
        <v>1.9913477709474457E-2</v>
      </c>
      <c r="J30" s="17">
        <v>2.3713952330432032E-2</v>
      </c>
      <c r="K30" s="17">
        <v>2.8241246240835644E-2</v>
      </c>
      <c r="L30" s="17">
        <v>3.3634656062540784E-2</v>
      </c>
      <c r="M30" s="17">
        <v>4.0060233407434045E-2</v>
      </c>
      <c r="N30" s="17">
        <v>4.7715935267215612E-2</v>
      </c>
      <c r="O30" s="17">
        <v>5.6837768122312074E-2</v>
      </c>
      <c r="P30" s="17">
        <v>6.7707117941176287E-2</v>
      </c>
      <c r="Q30" s="17">
        <v>8.0659495490951055E-2</v>
      </c>
      <c r="R30" s="17">
        <v>0.11449062428559703</v>
      </c>
      <c r="S30" s="17">
        <v>0.13641540363736107</v>
      </c>
      <c r="T30" s="17">
        <v>0.16254785513093886</v>
      </c>
      <c r="U30" s="17">
        <v>0.19369728388853064</v>
      </c>
      <c r="V30" s="17">
        <v>0.2308290095663984</v>
      </c>
      <c r="W30" s="17">
        <v>0.27509451131879675</v>
      </c>
      <c r="X30" s="17">
        <v>0.2882371778280185</v>
      </c>
      <c r="Y30" s="17">
        <v>0.30200800920531307</v>
      </c>
      <c r="Z30" s="17">
        <v>0.31643704257678945</v>
      </c>
      <c r="AA30" s="17">
        <v>0.33155575202527304</v>
      </c>
      <c r="AB30" s="17">
        <v>0.34739711736609208</v>
      </c>
      <c r="AC30" s="17">
        <v>0.36399569621622818</v>
      </c>
      <c r="AD30" s="17">
        <v>0.38138769951461782</v>
      </c>
      <c r="AE30" s="17">
        <v>0.3996110706589498</v>
      </c>
      <c r="AF30" s="17">
        <v>0.41870556843223389</v>
      </c>
      <c r="AG30" s="17">
        <v>0.43871285390071807</v>
      </c>
      <c r="AH30" s="17">
        <v>0.44515916847933712</v>
      </c>
      <c r="AI30" s="17">
        <v>0.46507227066923867</v>
      </c>
      <c r="AJ30" s="17">
        <v>0.48587652817199756</v>
      </c>
      <c r="AK30" s="17">
        <v>0.5287748970906605</v>
      </c>
      <c r="AL30" s="17">
        <v>0.55404424126064544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v>7.5952566268921338</v>
      </c>
      <c r="D34" s="17">
        <v>0</v>
      </c>
      <c r="E34" s="17">
        <v>0</v>
      </c>
      <c r="F34" s="17">
        <v>0</v>
      </c>
      <c r="G34" s="17">
        <v>0</v>
      </c>
      <c r="H34" s="17">
        <v>1.6722963096025639E-2</v>
      </c>
      <c r="I34" s="17">
        <v>1.9913477709474457E-2</v>
      </c>
      <c r="J34" s="17">
        <v>2.3713952330432032E-2</v>
      </c>
      <c r="K34" s="17">
        <v>2.8241246240835644E-2</v>
      </c>
      <c r="L34" s="17">
        <v>3.3634656062540784E-2</v>
      </c>
      <c r="M34" s="17">
        <v>4.0060233407434045E-2</v>
      </c>
      <c r="N34" s="17">
        <v>4.7715935267215612E-2</v>
      </c>
      <c r="O34" s="17">
        <v>5.6837768122312074E-2</v>
      </c>
      <c r="P34" s="17">
        <v>6.7707117941176287E-2</v>
      </c>
      <c r="Q34" s="17">
        <v>8.0659495490951055E-2</v>
      </c>
      <c r="R34" s="17">
        <v>0.11449062428559703</v>
      </c>
      <c r="S34" s="17">
        <v>0.13641540363736107</v>
      </c>
      <c r="T34" s="17">
        <v>0.16254785513093886</v>
      </c>
      <c r="U34" s="17">
        <v>0.19369728388853064</v>
      </c>
      <c r="V34" s="17">
        <v>0.2308290095663984</v>
      </c>
      <c r="W34" s="17">
        <v>0.27509451131879675</v>
      </c>
      <c r="X34" s="17">
        <v>0.2882371778280185</v>
      </c>
      <c r="Y34" s="17">
        <v>0.30200800920531307</v>
      </c>
      <c r="Z34" s="17">
        <v>0.31643704257678945</v>
      </c>
      <c r="AA34" s="17">
        <v>0.33155575202527304</v>
      </c>
      <c r="AB34" s="17">
        <v>0.34739711736609208</v>
      </c>
      <c r="AC34" s="17">
        <v>0.36399569621622818</v>
      </c>
      <c r="AD34" s="17">
        <v>0.38138769951461782</v>
      </c>
      <c r="AE34" s="17">
        <v>0.3996110706589498</v>
      </c>
      <c r="AF34" s="17">
        <v>0.41870556843223389</v>
      </c>
      <c r="AG34" s="17">
        <v>0.43871285390071807</v>
      </c>
      <c r="AH34" s="17">
        <v>0.44515916847933712</v>
      </c>
      <c r="AI34" s="17">
        <v>0.46507227066923867</v>
      </c>
      <c r="AJ34" s="17">
        <v>0.48587652817199756</v>
      </c>
      <c r="AK34" s="17">
        <v>0.5287748970906605</v>
      </c>
      <c r="AL34" s="17">
        <v>0.55404424126064544</v>
      </c>
    </row>
    <row r="35" spans="1:38" ht="15.75">
      <c r="A35" s="13" t="s">
        <v>72</v>
      </c>
      <c r="B35" s="2" t="s">
        <v>73</v>
      </c>
      <c r="C35" s="21">
        <v>198.20919602083157</v>
      </c>
      <c r="D35" s="21">
        <v>0</v>
      </c>
      <c r="E35" s="21">
        <v>35.830707070707078</v>
      </c>
      <c r="F35" s="21">
        <v>35.830707070707078</v>
      </c>
      <c r="G35" s="21">
        <v>36.130464225204626</v>
      </c>
      <c r="H35" s="21">
        <v>17.919966085836656</v>
      </c>
      <c r="I35" s="21">
        <v>17.923613541218295</v>
      </c>
      <c r="J35" s="21">
        <v>17.927872235733791</v>
      </c>
      <c r="K35" s="21">
        <v>17.932859032246011</v>
      </c>
      <c r="L35" s="21">
        <v>0.19871323096776528</v>
      </c>
      <c r="M35" s="21">
        <v>0.20560088711192542</v>
      </c>
      <c r="N35" s="21">
        <v>0.2137199612813086</v>
      </c>
      <c r="O35" s="21">
        <v>0.22330646357754769</v>
      </c>
      <c r="P35" s="21">
        <v>0.53901342083766712</v>
      </c>
      <c r="Q35" s="21">
        <v>0.248530018422947</v>
      </c>
      <c r="R35" s="21">
        <v>0.2828310416000156</v>
      </c>
      <c r="S35" s="21">
        <v>0.30522703072434326</v>
      </c>
      <c r="T35" s="21">
        <v>0.33183201106311888</v>
      </c>
      <c r="U35" s="21">
        <v>1.7634552914312833</v>
      </c>
      <c r="V35" s="21">
        <v>0.68270533156359614</v>
      </c>
      <c r="W35" s="21">
        <v>0.73153286839313103</v>
      </c>
      <c r="X35" s="21">
        <v>0.74928616842038775</v>
      </c>
      <c r="Y35" s="21">
        <v>0.90468645038062467</v>
      </c>
      <c r="Z35" s="21">
        <v>0.78685518775041574</v>
      </c>
      <c r="AA35" s="21">
        <v>0.80673347844668464</v>
      </c>
      <c r="AB35" s="21">
        <v>0.9643548409360867</v>
      </c>
      <c r="AC35" s="21">
        <v>0.84884528636578027</v>
      </c>
      <c r="AD35" s="21">
        <v>0.87115066687308773</v>
      </c>
      <c r="AE35" s="21">
        <v>0.89433978508832701</v>
      </c>
      <c r="AF35" s="21">
        <v>0.71130470692955372</v>
      </c>
      <c r="AG35" s="21">
        <v>0.90855807990006887</v>
      </c>
      <c r="AH35" s="21">
        <v>0.91947419361137761</v>
      </c>
      <c r="AI35" s="21">
        <v>1.3949221072436779</v>
      </c>
      <c r="AJ35" s="21">
        <v>1.1432091119059904</v>
      </c>
      <c r="AK35" s="21">
        <v>0.5287748970906605</v>
      </c>
      <c r="AL35" s="21">
        <v>0.55404424126064544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198.20919602083157</v>
      </c>
      <c r="D37" s="25">
        <v>0</v>
      </c>
      <c r="E37" s="25">
        <v>35.830707070707078</v>
      </c>
      <c r="F37" s="25">
        <v>35.830707070707078</v>
      </c>
      <c r="G37" s="25">
        <v>36.130464225204626</v>
      </c>
      <c r="H37" s="25">
        <v>17.919966085836656</v>
      </c>
      <c r="I37" s="25">
        <v>17.923613541218295</v>
      </c>
      <c r="J37" s="25">
        <v>17.927872235733791</v>
      </c>
      <c r="K37" s="25">
        <v>17.932859032246011</v>
      </c>
      <c r="L37" s="25">
        <v>0.19871323096776528</v>
      </c>
      <c r="M37" s="25">
        <v>0.20560088711192542</v>
      </c>
      <c r="N37" s="25">
        <v>0.2137199612813086</v>
      </c>
      <c r="O37" s="25">
        <v>0.22330646357754769</v>
      </c>
      <c r="P37" s="25">
        <v>0.53901342083766712</v>
      </c>
      <c r="Q37" s="25">
        <v>0.248530018422947</v>
      </c>
      <c r="R37" s="25">
        <v>0.2828310416000156</v>
      </c>
      <c r="S37" s="25">
        <v>0.30522703072434326</v>
      </c>
      <c r="T37" s="25">
        <v>0.33183201106311888</v>
      </c>
      <c r="U37" s="25">
        <v>1.7634552914312833</v>
      </c>
      <c r="V37" s="25">
        <v>0.68270533156359614</v>
      </c>
      <c r="W37" s="25">
        <v>0.73153286839313103</v>
      </c>
      <c r="X37" s="25">
        <v>0.74928616842038775</v>
      </c>
      <c r="Y37" s="25">
        <v>0.90468645038062467</v>
      </c>
      <c r="Z37" s="25">
        <v>0.78685518775041574</v>
      </c>
      <c r="AA37" s="25">
        <v>0.80673347844668464</v>
      </c>
      <c r="AB37" s="25">
        <v>0.9643548409360867</v>
      </c>
      <c r="AC37" s="25">
        <v>0.84884528636578027</v>
      </c>
      <c r="AD37" s="25">
        <v>0.87115066687308773</v>
      </c>
      <c r="AE37" s="25">
        <v>0.89433978508832701</v>
      </c>
      <c r="AF37" s="25">
        <v>0.71130470692955372</v>
      </c>
      <c r="AG37" s="25">
        <v>0.90855807990006887</v>
      </c>
      <c r="AH37" s="25">
        <v>0.91947419361137761</v>
      </c>
      <c r="AI37" s="25">
        <v>1.3949221072436779</v>
      </c>
      <c r="AJ37" s="25">
        <v>1.1432091119059904</v>
      </c>
      <c r="AK37" s="25">
        <v>0.5287748970906605</v>
      </c>
      <c r="AL37" s="25">
        <v>0.55404424126064544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L39"/>
  <sheetViews>
    <sheetView workbookViewId="0"/>
  </sheetViews>
  <sheetFormatPr defaultRowHeight="15"/>
  <cols>
    <col min="1" max="1" width="7.7109375" customWidth="1"/>
    <col min="2" max="2" width="54.140625" customWidth="1"/>
    <col min="3" max="3" width="11.28515625" customWidth="1"/>
  </cols>
  <sheetData>
    <row r="1" spans="1:38" ht="15.75">
      <c r="A1" s="46" t="s">
        <v>153</v>
      </c>
      <c r="B1" s="3"/>
      <c r="C1" s="3"/>
      <c r="D1" s="3"/>
      <c r="E1" s="3"/>
      <c r="F1" s="3"/>
      <c r="G1" s="3"/>
      <c r="H1" s="3"/>
      <c r="I1" s="3"/>
      <c r="J1" s="3"/>
    </row>
    <row r="3" spans="1:38" ht="15.75" thickBot="1"/>
    <row r="4" spans="1:38" ht="15.75">
      <c r="A4" s="8"/>
      <c r="B4" s="9"/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42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</row>
    <row r="8" spans="1:38" ht="15.75">
      <c r="A8" s="15" t="s">
        <v>36</v>
      </c>
      <c r="B8" s="14" t="s">
        <v>100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</row>
    <row r="9" spans="1:38" ht="15.75">
      <c r="A9" s="15" t="s">
        <v>37</v>
      </c>
      <c r="B9" s="14" t="s">
        <v>38</v>
      </c>
      <c r="C9" s="17">
        <v>376.5</v>
      </c>
      <c r="D9" s="17">
        <v>0</v>
      </c>
      <c r="E9" s="17">
        <v>75.300000000000011</v>
      </c>
      <c r="F9" s="17">
        <v>75.300000000000011</v>
      </c>
      <c r="G9" s="17">
        <v>75.300000000000011</v>
      </c>
      <c r="H9" s="17">
        <v>37.650000000000006</v>
      </c>
      <c r="I9" s="17">
        <v>37.650000000000006</v>
      </c>
      <c r="J9" s="17">
        <v>37.650000000000006</v>
      </c>
      <c r="K9" s="17">
        <v>37.650000000000006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</row>
    <row r="10" spans="1:38" ht="15.75">
      <c r="A10" s="15" t="s">
        <v>39</v>
      </c>
      <c r="B10" s="14" t="s">
        <v>101</v>
      </c>
      <c r="C10" s="17">
        <v>4.2957575757575768</v>
      </c>
      <c r="D10" s="17">
        <v>0</v>
      </c>
      <c r="E10" s="17">
        <v>0.7014141414141416</v>
      </c>
      <c r="F10" s="17">
        <v>0.7014141414141416</v>
      </c>
      <c r="G10" s="17">
        <v>1.6602020202020205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0.27393939393939398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0.27393939393939398</v>
      </c>
      <c r="Z10" s="17">
        <v>0</v>
      </c>
      <c r="AA10" s="17">
        <v>0</v>
      </c>
      <c r="AB10" s="17">
        <v>0.13696969696969699</v>
      </c>
      <c r="AC10" s="17">
        <v>0</v>
      </c>
      <c r="AD10" s="17">
        <v>0.13696969696969699</v>
      </c>
      <c r="AE10" s="17">
        <v>0</v>
      </c>
      <c r="AF10" s="17">
        <v>0.13696969696969699</v>
      </c>
      <c r="AG10" s="17">
        <v>0</v>
      </c>
      <c r="AH10" s="17">
        <v>0</v>
      </c>
      <c r="AI10" s="17">
        <v>0</v>
      </c>
      <c r="AJ10" s="17">
        <v>0.27393939393939398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</row>
    <row r="12" spans="1:38" ht="15.75">
      <c r="A12" s="15" t="s">
        <v>41</v>
      </c>
      <c r="B12" s="14" t="s">
        <v>42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</row>
    <row r="15" spans="1:38" ht="15.75">
      <c r="A15" s="15" t="s">
        <v>45</v>
      </c>
      <c r="B15" s="14" t="s">
        <v>105</v>
      </c>
      <c r="C15" s="17">
        <v>380.79575757575742</v>
      </c>
      <c r="D15" s="17">
        <v>0</v>
      </c>
      <c r="E15" s="17">
        <v>76.001414141414159</v>
      </c>
      <c r="F15" s="17">
        <v>76.001414141414159</v>
      </c>
      <c r="G15" s="17">
        <v>76.960202020202033</v>
      </c>
      <c r="H15" s="17">
        <v>37.650000000000006</v>
      </c>
      <c r="I15" s="17">
        <v>37.650000000000006</v>
      </c>
      <c r="J15" s="17">
        <v>37.650000000000006</v>
      </c>
      <c r="K15" s="17">
        <v>37.650000000000006</v>
      </c>
      <c r="L15" s="17">
        <v>0</v>
      </c>
      <c r="M15" s="17">
        <v>0</v>
      </c>
      <c r="N15" s="17">
        <v>0</v>
      </c>
      <c r="O15" s="17">
        <v>0</v>
      </c>
      <c r="P15" s="17">
        <v>0.27393939393939398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0.27393939393939398</v>
      </c>
      <c r="Z15" s="17">
        <v>0</v>
      </c>
      <c r="AA15" s="17">
        <v>0</v>
      </c>
      <c r="AB15" s="17">
        <v>0.13696969696969699</v>
      </c>
      <c r="AC15" s="17">
        <v>0</v>
      </c>
      <c r="AD15" s="17">
        <v>0.13696969696969699</v>
      </c>
      <c r="AE15" s="17">
        <v>0</v>
      </c>
      <c r="AF15" s="17">
        <v>0.13696969696969699</v>
      </c>
      <c r="AG15" s="17">
        <v>0</v>
      </c>
      <c r="AH15" s="17">
        <v>0</v>
      </c>
      <c r="AI15" s="17">
        <v>0</v>
      </c>
      <c r="AJ15" s="17">
        <v>0.27393939393939398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26.600000000000009</v>
      </c>
      <c r="D17" s="17">
        <v>0</v>
      </c>
      <c r="E17" s="17">
        <v>0</v>
      </c>
      <c r="F17" s="17">
        <v>0</v>
      </c>
      <c r="G17" s="17">
        <v>10.004050466414562</v>
      </c>
      <c r="H17" s="17">
        <v>0.20740593979689165</v>
      </c>
      <c r="I17" s="17">
        <v>0.20811279627343693</v>
      </c>
      <c r="J17" s="17">
        <v>0.20882214405277127</v>
      </c>
      <c r="K17" s="17">
        <v>0.20953399218691315</v>
      </c>
      <c r="L17" s="17">
        <v>0.2102483497616392</v>
      </c>
      <c r="M17" s="17">
        <v>0.21096522589659639</v>
      </c>
      <c r="N17" s="17">
        <v>0.21168462974547389</v>
      </c>
      <c r="O17" s="17">
        <v>0.21240657049610584</v>
      </c>
      <c r="P17" s="17">
        <v>0.32011282105026262</v>
      </c>
      <c r="Q17" s="17">
        <v>0.32146404249707261</v>
      </c>
      <c r="R17" s="17">
        <v>0.2153198874746563</v>
      </c>
      <c r="S17" s="17">
        <v>0.21605465175538222</v>
      </c>
      <c r="T17" s="17">
        <v>0.21679200878909854</v>
      </c>
      <c r="U17" s="17">
        <v>1.6175319680062779</v>
      </c>
      <c r="V17" s="17">
        <v>0.52969622100824232</v>
      </c>
      <c r="W17" s="17">
        <v>0.73813127074456553</v>
      </c>
      <c r="X17" s="17">
        <v>0.74630697456294892</v>
      </c>
      <c r="Y17" s="17">
        <v>0.7545733427847332</v>
      </c>
      <c r="Z17" s="17">
        <v>0.76293138204532274</v>
      </c>
      <c r="AA17" s="17">
        <v>0.77138211017018499</v>
      </c>
      <c r="AB17" s="17">
        <v>0.77992655629941088</v>
      </c>
      <c r="AC17" s="17">
        <v>0.78856576101369491</v>
      </c>
      <c r="AD17" s="17">
        <v>0.79730077646159647</v>
      </c>
      <c r="AE17" s="17">
        <v>0.80613266648839432</v>
      </c>
      <c r="AF17" s="17">
        <v>0.49304553673606755</v>
      </c>
      <c r="AG17" s="17">
        <v>0.54910050577047143</v>
      </c>
      <c r="AH17" s="17">
        <v>0.77468590908542334</v>
      </c>
      <c r="AI17" s="17">
        <v>1.2055010618278457</v>
      </c>
      <c r="AJ17" s="17">
        <v>1.1442752501440083</v>
      </c>
      <c r="AK17" s="17">
        <v>0.36793918065994974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</row>
    <row r="19" spans="1:38" ht="15.75">
      <c r="A19" s="15" t="s">
        <v>50</v>
      </c>
      <c r="B19" s="14" t="s">
        <v>108</v>
      </c>
      <c r="C19" s="17">
        <v>26.600000000000009</v>
      </c>
      <c r="D19" s="17">
        <v>0</v>
      </c>
      <c r="E19" s="17">
        <v>0</v>
      </c>
      <c r="F19" s="17">
        <v>0</v>
      </c>
      <c r="G19" s="17">
        <v>10.004050466414562</v>
      </c>
      <c r="H19" s="17">
        <v>0.20740593979689165</v>
      </c>
      <c r="I19" s="17">
        <v>0.20811279627343693</v>
      </c>
      <c r="J19" s="17">
        <v>0.20882214405277127</v>
      </c>
      <c r="K19" s="17">
        <v>0.20953399218691315</v>
      </c>
      <c r="L19" s="17">
        <v>0.2102483497616392</v>
      </c>
      <c r="M19" s="17">
        <v>0.21096522589659639</v>
      </c>
      <c r="N19" s="17">
        <v>0.21168462974547389</v>
      </c>
      <c r="O19" s="17">
        <v>0.21240657049610584</v>
      </c>
      <c r="P19" s="17">
        <v>0.32011282105026262</v>
      </c>
      <c r="Q19" s="17">
        <v>0.32146404249707261</v>
      </c>
      <c r="R19" s="17">
        <v>0.2153198874746563</v>
      </c>
      <c r="S19" s="17">
        <v>0.21605465175538222</v>
      </c>
      <c r="T19" s="17">
        <v>0.21679200878909854</v>
      </c>
      <c r="U19" s="17">
        <v>1.6175319680062779</v>
      </c>
      <c r="V19" s="17">
        <v>0.52969622100824232</v>
      </c>
      <c r="W19" s="17">
        <v>0.73813127074456553</v>
      </c>
      <c r="X19" s="17">
        <v>0.74630697456294892</v>
      </c>
      <c r="Y19" s="17">
        <v>0.7545733427847332</v>
      </c>
      <c r="Z19" s="17">
        <v>0.76293138204532274</v>
      </c>
      <c r="AA19" s="17">
        <v>0.77138211017018499</v>
      </c>
      <c r="AB19" s="17">
        <v>0.77992655629941088</v>
      </c>
      <c r="AC19" s="17">
        <v>0.78856576101369491</v>
      </c>
      <c r="AD19" s="17">
        <v>0.79730077646159647</v>
      </c>
      <c r="AE19" s="17">
        <v>0.80613266648839432</v>
      </c>
      <c r="AF19" s="17">
        <v>0.49304553673606755</v>
      </c>
      <c r="AG19" s="17">
        <v>0.54910050577047143</v>
      </c>
      <c r="AH19" s="17">
        <v>0.77468590908542334</v>
      </c>
      <c r="AI19" s="17">
        <v>1.2055010618278457</v>
      </c>
      <c r="AJ19" s="17">
        <v>1.1442752501440083</v>
      </c>
      <c r="AK19" s="17">
        <v>0.36793918065994974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7.0799999999999983</v>
      </c>
      <c r="D21" s="17">
        <v>0</v>
      </c>
      <c r="E21" s="17">
        <v>0</v>
      </c>
      <c r="F21" s="17">
        <v>0</v>
      </c>
      <c r="G21" s="17">
        <v>4.4987369911132937</v>
      </c>
      <c r="H21" s="17">
        <v>9.5590999133725624E-2</v>
      </c>
      <c r="I21" s="17">
        <v>9.5864481044563382E-2</v>
      </c>
      <c r="J21" s="17">
        <v>9.6138745529358971E-2</v>
      </c>
      <c r="K21" s="17">
        <v>9.6413794827930138E-2</v>
      </c>
      <c r="L21" s="17">
        <v>9.6689631186453656E-2</v>
      </c>
      <c r="M21" s="17">
        <v>9.6966256857579647E-2</v>
      </c>
      <c r="N21" s="17">
        <v>9.7243674100388949E-2</v>
      </c>
      <c r="O21" s="17">
        <v>9.7521885180432255E-2</v>
      </c>
      <c r="P21" s="17">
        <v>0.15822106895761406</v>
      </c>
      <c r="Q21" s="17">
        <v>0.13602182555585046</v>
      </c>
      <c r="R21" s="17">
        <v>9.8642713411333599E-2</v>
      </c>
      <c r="S21" s="17">
        <v>9.8924927888433545E-2</v>
      </c>
      <c r="T21" s="17">
        <v>9.9207949932925879E-2</v>
      </c>
      <c r="U21" s="17">
        <v>9.9491781856136746E-2</v>
      </c>
      <c r="V21" s="17">
        <v>6.9997880215795477E-2</v>
      </c>
      <c r="W21" s="17">
        <v>7.0896368183140906E-2</v>
      </c>
      <c r="X21" s="17">
        <v>7.105889417250183E-2</v>
      </c>
      <c r="Y21" s="17">
        <v>7.1221832684727232E-2</v>
      </c>
      <c r="Z21" s="17">
        <v>7.1385184842291671E-2</v>
      </c>
      <c r="AA21" s="17">
        <v>7.1548951770831204E-2</v>
      </c>
      <c r="AB21" s="17">
        <v>7.1713134599215203E-2</v>
      </c>
      <c r="AC21" s="17">
        <v>7.18777344594764E-2</v>
      </c>
      <c r="AD21" s="17">
        <v>7.204275248688248E-2</v>
      </c>
      <c r="AE21" s="17">
        <v>7.2208189819896795E-2</v>
      </c>
      <c r="AF21" s="17">
        <v>5.0273065616915455E-2</v>
      </c>
      <c r="AG21" s="17">
        <v>4.2740941417813469E-2</v>
      </c>
      <c r="AH21" s="17">
        <v>6.8047719820854696E-2</v>
      </c>
      <c r="AI21" s="17">
        <v>9.6442228769487881E-2</v>
      </c>
      <c r="AJ21" s="17">
        <v>0.10603330926746536</v>
      </c>
      <c r="AK21" s="17">
        <v>4.0835085296683928E-2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ht="15.75">
      <c r="A23" s="15" t="s">
        <v>55</v>
      </c>
      <c r="B23" s="14" t="s">
        <v>110</v>
      </c>
      <c r="C23" s="17">
        <v>7.0799999999999983</v>
      </c>
      <c r="D23" s="17">
        <v>0</v>
      </c>
      <c r="E23" s="17">
        <v>0</v>
      </c>
      <c r="F23" s="17">
        <v>0</v>
      </c>
      <c r="G23" s="17">
        <v>4.4987369911132937</v>
      </c>
      <c r="H23" s="17">
        <v>9.5590999133725624E-2</v>
      </c>
      <c r="I23" s="17">
        <v>9.5864481044563382E-2</v>
      </c>
      <c r="J23" s="17">
        <v>9.6138745529358971E-2</v>
      </c>
      <c r="K23" s="17">
        <v>9.6413794827930138E-2</v>
      </c>
      <c r="L23" s="17">
        <v>9.6689631186453656E-2</v>
      </c>
      <c r="M23" s="17">
        <v>9.6966256857579647E-2</v>
      </c>
      <c r="N23" s="17">
        <v>9.7243674100388949E-2</v>
      </c>
      <c r="O23" s="17">
        <v>9.7521885180432255E-2</v>
      </c>
      <c r="P23" s="17">
        <v>0.15822106895761406</v>
      </c>
      <c r="Q23" s="17">
        <v>0.13602182555585046</v>
      </c>
      <c r="R23" s="17">
        <v>9.8642713411333599E-2</v>
      </c>
      <c r="S23" s="17">
        <v>9.8924927888433545E-2</v>
      </c>
      <c r="T23" s="17">
        <v>9.9207949932925879E-2</v>
      </c>
      <c r="U23" s="17">
        <v>9.9491781856136746E-2</v>
      </c>
      <c r="V23" s="17">
        <v>6.9997880215795477E-2</v>
      </c>
      <c r="W23" s="17">
        <v>7.0896368183140906E-2</v>
      </c>
      <c r="X23" s="17">
        <v>7.105889417250183E-2</v>
      </c>
      <c r="Y23" s="17">
        <v>7.1221832684727232E-2</v>
      </c>
      <c r="Z23" s="17">
        <v>7.1385184842291671E-2</v>
      </c>
      <c r="AA23" s="17">
        <v>7.1548951770831204E-2</v>
      </c>
      <c r="AB23" s="17">
        <v>7.1713134599215203E-2</v>
      </c>
      <c r="AC23" s="17">
        <v>7.18777344594764E-2</v>
      </c>
      <c r="AD23" s="17">
        <v>7.204275248688248E-2</v>
      </c>
      <c r="AE23" s="17">
        <v>7.2208189819896795E-2</v>
      </c>
      <c r="AF23" s="17">
        <v>5.0273065616915455E-2</v>
      </c>
      <c r="AG23" s="17">
        <v>4.2740941417813469E-2</v>
      </c>
      <c r="AH23" s="17">
        <v>6.8047719820854696E-2</v>
      </c>
      <c r="AI23" s="17">
        <v>9.6442228769487881E-2</v>
      </c>
      <c r="AJ23" s="17">
        <v>0.10603330926746536</v>
      </c>
      <c r="AK23" s="17">
        <v>4.0835085296683928E-2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ht="35.25" customHeight="1">
      <c r="A28" s="13" t="s">
        <v>61</v>
      </c>
      <c r="B28" s="22" t="s">
        <v>119</v>
      </c>
      <c r="C28" s="21">
        <v>414.47575757575765</v>
      </c>
      <c r="D28" s="21">
        <v>0</v>
      </c>
      <c r="E28" s="21">
        <v>76.001414141414159</v>
      </c>
      <c r="F28" s="21">
        <v>76.001414141414159</v>
      </c>
      <c r="G28" s="21">
        <v>91.462989477729892</v>
      </c>
      <c r="H28" s="21">
        <v>37.952996938930625</v>
      </c>
      <c r="I28" s="21">
        <v>37.953977277318003</v>
      </c>
      <c r="J28" s="21">
        <v>37.954960889582139</v>
      </c>
      <c r="K28" s="21">
        <v>37.95594778701485</v>
      </c>
      <c r="L28" s="21">
        <v>0.30693798094809288</v>
      </c>
      <c r="M28" s="21">
        <v>0.30793148275417603</v>
      </c>
      <c r="N28" s="21">
        <v>0.30892830384586284</v>
      </c>
      <c r="O28" s="21">
        <v>0.30992845567653809</v>
      </c>
      <c r="P28" s="21">
        <v>0.75227328394727067</v>
      </c>
      <c r="Q28" s="21">
        <v>0.45748586805292307</v>
      </c>
      <c r="R28" s="21">
        <v>0.31396260088598993</v>
      </c>
      <c r="S28" s="21">
        <v>0.31497957964381573</v>
      </c>
      <c r="T28" s="21">
        <v>0.31599995872202441</v>
      </c>
      <c r="U28" s="21">
        <v>1.7170237498624146</v>
      </c>
      <c r="V28" s="21">
        <v>0.59969410122403777</v>
      </c>
      <c r="W28" s="21">
        <v>0.80902763892770646</v>
      </c>
      <c r="X28" s="21">
        <v>0.81736586873545081</v>
      </c>
      <c r="Y28" s="21">
        <v>1.0997345694088545</v>
      </c>
      <c r="Z28" s="21">
        <v>0.83431656688761446</v>
      </c>
      <c r="AA28" s="21">
        <v>0.84293106194101619</v>
      </c>
      <c r="AB28" s="21">
        <v>0.98860938786832309</v>
      </c>
      <c r="AC28" s="21">
        <v>0.86044349547317134</v>
      </c>
      <c r="AD28" s="21">
        <v>1.006313225918176</v>
      </c>
      <c r="AE28" s="21">
        <v>0.87834085630829106</v>
      </c>
      <c r="AF28" s="21">
        <v>0.68028829932267998</v>
      </c>
      <c r="AG28" s="21">
        <v>0.59184144718828491</v>
      </c>
      <c r="AH28" s="21">
        <v>0.84273362890627801</v>
      </c>
      <c r="AI28" s="21">
        <v>1.3019432905973336</v>
      </c>
      <c r="AJ28" s="21">
        <v>1.5242479533508677</v>
      </c>
      <c r="AK28" s="21">
        <v>0.40877426595663369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15.766325707441194</v>
      </c>
      <c r="D30" s="17">
        <v>0</v>
      </c>
      <c r="E30" s="17">
        <v>0</v>
      </c>
      <c r="F30" s="17">
        <v>0</v>
      </c>
      <c r="G30" s="17">
        <v>0</v>
      </c>
      <c r="H30" s="17">
        <v>3.4610145934118007E-2</v>
      </c>
      <c r="I30" s="17">
        <v>4.1220866233230513E-2</v>
      </c>
      <c r="J30" s="17">
        <v>4.9096909770468211E-2</v>
      </c>
      <c r="K30" s="17">
        <v>5.8480986536525136E-2</v>
      </c>
      <c r="L30" s="17">
        <v>6.9662464956620165E-2</v>
      </c>
      <c r="M30" s="17">
        <v>8.2986361653848928E-2</v>
      </c>
      <c r="N30" s="17">
        <v>9.8864067242552228E-2</v>
      </c>
      <c r="O30" s="17">
        <v>0.11778614417402766</v>
      </c>
      <c r="P30" s="17">
        <v>0.14033759784790262</v>
      </c>
      <c r="Q30" s="17">
        <v>0.16721610007051768</v>
      </c>
      <c r="R30" s="17">
        <v>0.23744296449631175</v>
      </c>
      <c r="S30" s="17">
        <v>0.28296758773076491</v>
      </c>
      <c r="T30" s="17">
        <v>0.33723973814055164</v>
      </c>
      <c r="U30" s="17">
        <v>0.40194401328337309</v>
      </c>
      <c r="V30" s="17">
        <v>0.47909016921316094</v>
      </c>
      <c r="W30" s="17">
        <v>0.57107602677224367</v>
      </c>
      <c r="X30" s="17">
        <v>0.59836780516669807</v>
      </c>
      <c r="Y30" s="17">
        <v>0.62696459757819634</v>
      </c>
      <c r="Z30" s="17">
        <v>0.65692884285389497</v>
      </c>
      <c r="AA30" s="17">
        <v>0.68832596908975008</v>
      </c>
      <c r="AB30" s="17">
        <v>0.72122453683217502</v>
      </c>
      <c r="AC30" s="17">
        <v>0.75569638914443815</v>
      </c>
      <c r="AD30" s="17">
        <v>0.79181680886711425</v>
      </c>
      <c r="AE30" s="17">
        <v>0.82966468341770006</v>
      </c>
      <c r="AF30" s="17">
        <v>0.86932267749108427</v>
      </c>
      <c r="AG30" s="17">
        <v>0.91087741403991618</v>
      </c>
      <c r="AH30" s="17">
        <v>0.92426648252663501</v>
      </c>
      <c r="AI30" s="17">
        <v>0.96562682350943341</v>
      </c>
      <c r="AJ30" s="17">
        <v>1.0088390789573363</v>
      </c>
      <c r="AK30" s="17">
        <v>1.0979456620137835</v>
      </c>
      <c r="AL30" s="17">
        <v>1.1504357918968204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8.16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0.81600000000000006</v>
      </c>
      <c r="X32" s="17">
        <v>0.81600000000000006</v>
      </c>
      <c r="Y32" s="17">
        <v>0.81600000000000006</v>
      </c>
      <c r="Z32" s="17">
        <v>0.81600000000000006</v>
      </c>
      <c r="AA32" s="17">
        <v>0.81600000000000006</v>
      </c>
      <c r="AB32" s="17">
        <v>0.81600000000000006</v>
      </c>
      <c r="AC32" s="17">
        <v>0.81600000000000006</v>
      </c>
      <c r="AD32" s="17">
        <v>0.81600000000000006</v>
      </c>
      <c r="AE32" s="17">
        <v>0.81600000000000006</v>
      </c>
      <c r="AF32" s="17">
        <v>0.81600000000000006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</row>
    <row r="34" spans="1:38" ht="15.75">
      <c r="A34" s="15" t="s">
        <v>71</v>
      </c>
      <c r="B34" s="14" t="s">
        <v>114</v>
      </c>
      <c r="C34" s="17">
        <v>23.926325707441197</v>
      </c>
      <c r="D34" s="17">
        <v>0</v>
      </c>
      <c r="E34" s="17">
        <v>0</v>
      </c>
      <c r="F34" s="17">
        <v>0</v>
      </c>
      <c r="G34" s="17">
        <v>0</v>
      </c>
      <c r="H34" s="17">
        <v>3.4610145934118007E-2</v>
      </c>
      <c r="I34" s="17">
        <v>4.1220866233230513E-2</v>
      </c>
      <c r="J34" s="17">
        <v>4.9096909770468211E-2</v>
      </c>
      <c r="K34" s="17">
        <v>5.8480986536525136E-2</v>
      </c>
      <c r="L34" s="17">
        <v>6.9662464956620165E-2</v>
      </c>
      <c r="M34" s="17">
        <v>8.2986361653848928E-2</v>
      </c>
      <c r="N34" s="17">
        <v>9.8864067242552228E-2</v>
      </c>
      <c r="O34" s="17">
        <v>0.11778614417402766</v>
      </c>
      <c r="P34" s="17">
        <v>0.14033759784790262</v>
      </c>
      <c r="Q34" s="17">
        <v>0.16721610007051768</v>
      </c>
      <c r="R34" s="17">
        <v>0.23744296449631175</v>
      </c>
      <c r="S34" s="17">
        <v>0.28296758773076491</v>
      </c>
      <c r="T34" s="17">
        <v>0.33723973814055164</v>
      </c>
      <c r="U34" s="17">
        <v>0.40194401328337309</v>
      </c>
      <c r="V34" s="17">
        <v>0.47909016921316094</v>
      </c>
      <c r="W34" s="17">
        <v>1.3870760267722437</v>
      </c>
      <c r="X34" s="17">
        <v>1.4143678051666981</v>
      </c>
      <c r="Y34" s="17">
        <v>1.4429645975781964</v>
      </c>
      <c r="Z34" s="17">
        <v>1.4729288428538951</v>
      </c>
      <c r="AA34" s="17">
        <v>1.5043259690897501</v>
      </c>
      <c r="AB34" s="17">
        <v>1.5372245368321751</v>
      </c>
      <c r="AC34" s="17">
        <v>1.5716963891444382</v>
      </c>
      <c r="AD34" s="17">
        <v>1.6078168088671143</v>
      </c>
      <c r="AE34" s="17">
        <v>1.6456646834177002</v>
      </c>
      <c r="AF34" s="17">
        <v>1.6853226774910843</v>
      </c>
      <c r="AG34" s="17">
        <v>0.91087741403991618</v>
      </c>
      <c r="AH34" s="17">
        <v>0.92426648252663501</v>
      </c>
      <c r="AI34" s="17">
        <v>0.96562682350943341</v>
      </c>
      <c r="AJ34" s="17">
        <v>1.0088390789573363</v>
      </c>
      <c r="AK34" s="17">
        <v>1.0979456620137835</v>
      </c>
      <c r="AL34" s="17">
        <v>1.1504357918968204</v>
      </c>
    </row>
    <row r="35" spans="1:38" ht="15.75">
      <c r="A35" s="13" t="s">
        <v>72</v>
      </c>
      <c r="B35" s="2" t="s">
        <v>73</v>
      </c>
      <c r="C35" s="21">
        <v>438.40208328319886</v>
      </c>
      <c r="D35" s="21">
        <v>0</v>
      </c>
      <c r="E35" s="21">
        <v>76.001414141414159</v>
      </c>
      <c r="F35" s="21">
        <v>76.001414141414159</v>
      </c>
      <c r="G35" s="21">
        <v>91.462989477729892</v>
      </c>
      <c r="H35" s="21">
        <v>37.987607084864742</v>
      </c>
      <c r="I35" s="21">
        <v>37.995198143551235</v>
      </c>
      <c r="J35" s="21">
        <v>38.004057799352609</v>
      </c>
      <c r="K35" s="21">
        <v>38.014428773551373</v>
      </c>
      <c r="L35" s="21">
        <v>0.37660044590471303</v>
      </c>
      <c r="M35" s="21">
        <v>0.39091784440802496</v>
      </c>
      <c r="N35" s="21">
        <v>0.40779237108841504</v>
      </c>
      <c r="O35" s="21">
        <v>0.42771459985056576</v>
      </c>
      <c r="P35" s="21">
        <v>0.89261088179517323</v>
      </c>
      <c r="Q35" s="21">
        <v>0.6247019681234407</v>
      </c>
      <c r="R35" s="21">
        <v>0.55140556538230168</v>
      </c>
      <c r="S35" s="21">
        <v>0.59794716737458065</v>
      </c>
      <c r="T35" s="21">
        <v>0.65323969686257599</v>
      </c>
      <c r="U35" s="21">
        <v>2.1189677631457875</v>
      </c>
      <c r="V35" s="21">
        <v>1.0787842704371986</v>
      </c>
      <c r="W35" s="21">
        <v>2.1961036656999502</v>
      </c>
      <c r="X35" s="21">
        <v>2.2317336739021489</v>
      </c>
      <c r="Y35" s="21">
        <v>2.5426991669870507</v>
      </c>
      <c r="Z35" s="21">
        <v>2.3072454097415096</v>
      </c>
      <c r="AA35" s="21">
        <v>2.3472570310307663</v>
      </c>
      <c r="AB35" s="21">
        <v>2.5258339247004979</v>
      </c>
      <c r="AC35" s="21">
        <v>2.4321398846176097</v>
      </c>
      <c r="AD35" s="21">
        <v>2.6141300347852905</v>
      </c>
      <c r="AE35" s="21">
        <v>2.5240055397259913</v>
      </c>
      <c r="AF35" s="21">
        <v>2.3656109768137643</v>
      </c>
      <c r="AG35" s="21">
        <v>1.502718861228201</v>
      </c>
      <c r="AH35" s="21">
        <v>1.767000111432913</v>
      </c>
      <c r="AI35" s="21">
        <v>2.2675701141067668</v>
      </c>
      <c r="AJ35" s="21">
        <v>2.5330870323082042</v>
      </c>
      <c r="AK35" s="21">
        <v>1.5067199279704173</v>
      </c>
      <c r="AL35" s="21">
        <v>1.1504357918968204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</row>
    <row r="37" spans="1:38" ht="16.5" thickBot="1">
      <c r="A37" s="23" t="s">
        <v>75</v>
      </c>
      <c r="B37" s="24" t="s">
        <v>117</v>
      </c>
      <c r="C37" s="25">
        <v>438.40208328319886</v>
      </c>
      <c r="D37" s="25">
        <v>0</v>
      </c>
      <c r="E37" s="25">
        <v>76.001414141414159</v>
      </c>
      <c r="F37" s="25">
        <v>76.001414141414159</v>
      </c>
      <c r="G37" s="25">
        <v>91.462989477729892</v>
      </c>
      <c r="H37" s="25">
        <v>37.987607084864742</v>
      </c>
      <c r="I37" s="25">
        <v>37.995198143551235</v>
      </c>
      <c r="J37" s="25">
        <v>38.004057799352609</v>
      </c>
      <c r="K37" s="25">
        <v>38.014428773551373</v>
      </c>
      <c r="L37" s="25">
        <v>0.37660044590471303</v>
      </c>
      <c r="M37" s="25">
        <v>0.39091784440802496</v>
      </c>
      <c r="N37" s="25">
        <v>0.40779237108841504</v>
      </c>
      <c r="O37" s="25">
        <v>0.42771459985056576</v>
      </c>
      <c r="P37" s="25">
        <v>0.89261088179517323</v>
      </c>
      <c r="Q37" s="25">
        <v>0.6247019681234407</v>
      </c>
      <c r="R37" s="25">
        <v>0.55140556538230168</v>
      </c>
      <c r="S37" s="25">
        <v>0.59794716737458065</v>
      </c>
      <c r="T37" s="25">
        <v>0.65323969686257599</v>
      </c>
      <c r="U37" s="25">
        <v>2.1189677631457875</v>
      </c>
      <c r="V37" s="25">
        <v>1.0787842704371986</v>
      </c>
      <c r="W37" s="25">
        <v>2.1961036656999502</v>
      </c>
      <c r="X37" s="25">
        <v>2.2317336739021489</v>
      </c>
      <c r="Y37" s="25">
        <v>2.5426991669870507</v>
      </c>
      <c r="Z37" s="25">
        <v>2.3072454097415096</v>
      </c>
      <c r="AA37" s="25">
        <v>2.3472570310307663</v>
      </c>
      <c r="AB37" s="25">
        <v>2.5258339247004979</v>
      </c>
      <c r="AC37" s="25">
        <v>2.4321398846176097</v>
      </c>
      <c r="AD37" s="25">
        <v>2.6141300347852905</v>
      </c>
      <c r="AE37" s="25">
        <v>2.5240055397259913</v>
      </c>
      <c r="AF37" s="25">
        <v>2.3656109768137643</v>
      </c>
      <c r="AG37" s="25">
        <v>1.502718861228201</v>
      </c>
      <c r="AH37" s="25">
        <v>1.767000111432913</v>
      </c>
      <c r="AI37" s="25">
        <v>2.2675701141067668</v>
      </c>
      <c r="AJ37" s="25">
        <v>2.5330870323082042</v>
      </c>
      <c r="AK37" s="25">
        <v>1.5067199279704173</v>
      </c>
      <c r="AL37" s="25">
        <v>1.1504357918968204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39"/>
  <sheetViews>
    <sheetView topLeftCell="A19" workbookViewId="0">
      <selection activeCell="A4" sqref="A4:AL39"/>
    </sheetView>
  </sheetViews>
  <sheetFormatPr defaultRowHeight="15"/>
  <cols>
    <col min="1" max="1" width="8.140625" customWidth="1"/>
    <col min="2" max="2" width="54.85546875" customWidth="1"/>
    <col min="3" max="3" width="15.140625" customWidth="1"/>
    <col min="7" max="7" width="10.7109375" customWidth="1"/>
  </cols>
  <sheetData>
    <row r="1" spans="1:38" ht="15.75">
      <c r="A1" s="46" t="s">
        <v>136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6.5" thickBot="1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12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v>8.3384415584415592</v>
      </c>
      <c r="D10" s="17">
        <v>0</v>
      </c>
      <c r="E10" s="17">
        <v>1.6380663780663784</v>
      </c>
      <c r="F10" s="17">
        <v>1.6380663780663784</v>
      </c>
      <c r="G10" s="17">
        <v>3.6926118326118331</v>
      </c>
      <c r="H10" s="17">
        <v>0</v>
      </c>
      <c r="I10" s="17">
        <v>0</v>
      </c>
      <c r="J10" s="17">
        <v>0.13696969696969699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0.27393939393939398</v>
      </c>
      <c r="Q10" s="17">
        <v>0</v>
      </c>
      <c r="R10" s="17">
        <v>0</v>
      </c>
      <c r="S10" s="17">
        <v>0</v>
      </c>
      <c r="T10" s="17">
        <v>0.13696969696969699</v>
      </c>
      <c r="U10" s="17">
        <v>0</v>
      </c>
      <c r="V10" s="17">
        <v>0</v>
      </c>
      <c r="W10" s="17">
        <v>0</v>
      </c>
      <c r="X10" s="17">
        <v>0.13696969696969699</v>
      </c>
      <c r="Y10" s="17">
        <v>0</v>
      </c>
      <c r="Z10" s="17">
        <v>0</v>
      </c>
      <c r="AA10" s="17">
        <v>0.13696969696969699</v>
      </c>
      <c r="AB10" s="17">
        <v>0</v>
      </c>
      <c r="AC10" s="17">
        <v>0.13696969696969699</v>
      </c>
      <c r="AD10" s="17">
        <v>0</v>
      </c>
      <c r="AE10" s="17">
        <v>0</v>
      </c>
      <c r="AF10" s="17">
        <v>0.13696969696969699</v>
      </c>
      <c r="AG10" s="17">
        <v>0</v>
      </c>
      <c r="AH10" s="17">
        <v>0</v>
      </c>
      <c r="AI10" s="17">
        <v>0.13696969696969699</v>
      </c>
      <c r="AJ10" s="17">
        <v>0.13696969696969699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6.1610580186504809</v>
      </c>
      <c r="D11" s="17">
        <v>0</v>
      </c>
      <c r="E11" s="17">
        <v>2.053686006216827</v>
      </c>
      <c r="F11" s="17">
        <v>2.053686006216827</v>
      </c>
      <c r="G11" s="17">
        <v>2.053686006216827</v>
      </c>
      <c r="H11" s="17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v>38.92919931970706</v>
      </c>
      <c r="D12" s="17">
        <v>0</v>
      </c>
      <c r="E12" s="17">
        <v>12.976399773235686</v>
      </c>
      <c r="F12" s="17">
        <v>12.976399773235686</v>
      </c>
      <c r="G12" s="17">
        <v>12.976399773235686</v>
      </c>
      <c r="H12" s="17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v>53.428698896799119</v>
      </c>
      <c r="D15" s="17">
        <v>0</v>
      </c>
      <c r="E15" s="17">
        <v>16.66815215751889</v>
      </c>
      <c r="F15" s="17">
        <v>16.66815215751889</v>
      </c>
      <c r="G15" s="17">
        <v>18.722697612064344</v>
      </c>
      <c r="H15" s="17">
        <v>0</v>
      </c>
      <c r="I15" s="17">
        <v>0</v>
      </c>
      <c r="J15" s="17">
        <v>0.13696969696969699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0.27393939393939398</v>
      </c>
      <c r="Q15" s="17">
        <v>0</v>
      </c>
      <c r="R15" s="17">
        <v>0</v>
      </c>
      <c r="S15" s="17">
        <v>0</v>
      </c>
      <c r="T15" s="17">
        <v>0.13696969696969699</v>
      </c>
      <c r="U15" s="17">
        <v>0</v>
      </c>
      <c r="V15" s="17">
        <v>0</v>
      </c>
      <c r="W15" s="17">
        <v>0</v>
      </c>
      <c r="X15" s="17">
        <v>0.13696969696969699</v>
      </c>
      <c r="Y15" s="17">
        <v>0</v>
      </c>
      <c r="Z15" s="17">
        <v>0</v>
      </c>
      <c r="AA15" s="17">
        <v>0.13696969696969699</v>
      </c>
      <c r="AB15" s="17">
        <v>0</v>
      </c>
      <c r="AC15" s="17">
        <v>0.13696969696969699</v>
      </c>
      <c r="AD15" s="17">
        <v>0</v>
      </c>
      <c r="AE15" s="17">
        <v>0</v>
      </c>
      <c r="AF15" s="17">
        <v>0.13696969696969699</v>
      </c>
      <c r="AG15" s="17">
        <v>0</v>
      </c>
      <c r="AH15" s="17">
        <v>0</v>
      </c>
      <c r="AI15" s="17">
        <v>0.13696969696969699</v>
      </c>
      <c r="AJ15" s="17">
        <v>0.13696969696969699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64.100000000000023</v>
      </c>
      <c r="D17" s="17"/>
      <c r="E17" s="17"/>
      <c r="F17" s="17"/>
      <c r="G17" s="17">
        <v>39</v>
      </c>
      <c r="H17" s="17">
        <v>0.53421282847706331</v>
      </c>
      <c r="I17" s="17">
        <v>0.54157462385037847</v>
      </c>
      <c r="J17" s="17">
        <v>0.54905260150438295</v>
      </c>
      <c r="K17" s="17">
        <v>0.55664890944138934</v>
      </c>
      <c r="L17" s="17">
        <v>0.56436574123681671</v>
      </c>
      <c r="M17" s="17">
        <v>0.57220533709925947</v>
      </c>
      <c r="N17" s="17">
        <v>0.58016998495655348</v>
      </c>
      <c r="O17" s="17">
        <v>0.5882620215685137</v>
      </c>
      <c r="P17" s="17">
        <v>0.59648383366687774</v>
      </c>
      <c r="Q17" s="17">
        <v>1.2181644472688691</v>
      </c>
      <c r="R17" s="17">
        <v>0.62195256450446956</v>
      </c>
      <c r="S17" s="17">
        <v>0.63071838678869951</v>
      </c>
      <c r="T17" s="17">
        <v>0.63962670969270607</v>
      </c>
      <c r="U17" s="17">
        <v>0.64868024533494928</v>
      </c>
      <c r="V17" s="17">
        <v>0.65788176460907155</v>
      </c>
      <c r="W17" s="17">
        <v>0.90623049716786008</v>
      </c>
      <c r="X17" s="17">
        <v>0.92377865344985177</v>
      </c>
      <c r="Y17" s="17">
        <v>0.94166661046669808</v>
      </c>
      <c r="Z17" s="17">
        <v>0.9599009480857148</v>
      </c>
      <c r="AA17" s="17">
        <v>0.97848837358605256</v>
      </c>
      <c r="AB17" s="17">
        <v>0.99743572412595893</v>
      </c>
      <c r="AC17" s="17">
        <v>1.0167499692577437</v>
      </c>
      <c r="AD17" s="17">
        <v>1.0364382134914207</v>
      </c>
      <c r="AE17" s="17">
        <v>1.0565076989080018</v>
      </c>
      <c r="AF17" s="17">
        <v>1.076965807823453</v>
      </c>
      <c r="AG17" s="17">
        <v>0.34080974210523607</v>
      </c>
      <c r="AH17" s="17">
        <v>1.0347709695030232</v>
      </c>
      <c r="AI17" s="17">
        <v>1.0535445555556122</v>
      </c>
      <c r="AJ17" s="17">
        <v>2.0913579874800057</v>
      </c>
      <c r="AK17" s="17">
        <v>1.1853542489933675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ht="15.75">
      <c r="A19" s="15" t="s">
        <v>50</v>
      </c>
      <c r="B19" s="14" t="s">
        <v>108</v>
      </c>
      <c r="C19" s="17">
        <v>64.100000000000023</v>
      </c>
      <c r="D19" s="17">
        <v>0</v>
      </c>
      <c r="E19" s="17">
        <v>0</v>
      </c>
      <c r="F19" s="17">
        <v>0</v>
      </c>
      <c r="G19" s="17">
        <v>39</v>
      </c>
      <c r="H19" s="17">
        <v>0.53421282847706331</v>
      </c>
      <c r="I19" s="17">
        <v>0.54157462385037847</v>
      </c>
      <c r="J19" s="17">
        <v>0.54905260150438295</v>
      </c>
      <c r="K19" s="17">
        <v>0.55664890944138934</v>
      </c>
      <c r="L19" s="17">
        <v>0.56436574123681671</v>
      </c>
      <c r="M19" s="17">
        <v>0.57220533709925947</v>
      </c>
      <c r="N19" s="17">
        <v>0.58016998495655348</v>
      </c>
      <c r="O19" s="17">
        <v>0.5882620215685137</v>
      </c>
      <c r="P19" s="17">
        <v>0.59648383366687774</v>
      </c>
      <c r="Q19" s="17">
        <v>1.2181644472688691</v>
      </c>
      <c r="R19" s="17">
        <v>0.62195256450446956</v>
      </c>
      <c r="S19" s="17">
        <v>0.63071838678869951</v>
      </c>
      <c r="T19" s="17">
        <v>0.63962670969270607</v>
      </c>
      <c r="U19" s="17">
        <v>0.64868024533494928</v>
      </c>
      <c r="V19" s="17">
        <v>0.65788176460907155</v>
      </c>
      <c r="W19" s="17">
        <v>0.90623049716786008</v>
      </c>
      <c r="X19" s="17">
        <v>0.92377865344985177</v>
      </c>
      <c r="Y19" s="17">
        <v>0.94166661046669808</v>
      </c>
      <c r="Z19" s="17">
        <v>0.9599009480857148</v>
      </c>
      <c r="AA19" s="17">
        <v>0.97848837358605256</v>
      </c>
      <c r="AB19" s="17">
        <v>0.99743572412595893</v>
      </c>
      <c r="AC19" s="17">
        <v>1.0167499692577437</v>
      </c>
      <c r="AD19" s="17">
        <v>1.0364382134914207</v>
      </c>
      <c r="AE19" s="17">
        <v>1.0565076989080018</v>
      </c>
      <c r="AF19" s="17">
        <v>1.076965807823453</v>
      </c>
      <c r="AG19" s="17">
        <v>0.34080974210523607</v>
      </c>
      <c r="AH19" s="17">
        <v>1.0347709695030232</v>
      </c>
      <c r="AI19" s="17">
        <v>1.0535445555556122</v>
      </c>
      <c r="AJ19" s="17">
        <v>2.0913579874800057</v>
      </c>
      <c r="AK19" s="17">
        <v>1.1853542489933675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66</v>
      </c>
      <c r="D21" s="17"/>
      <c r="E21" s="17"/>
      <c r="F21" s="17"/>
      <c r="G21" s="17">
        <v>45.6</v>
      </c>
      <c r="H21" s="17">
        <v>0.54825283203761044</v>
      </c>
      <c r="I21" s="17">
        <v>0.55477586085352415</v>
      </c>
      <c r="J21" s="17">
        <v>0.56137649967425196</v>
      </c>
      <c r="K21" s="17">
        <v>0.56805567189182971</v>
      </c>
      <c r="L21" s="17">
        <v>0.57481431188464971</v>
      </c>
      <c r="M21" s="17">
        <v>0.58165336514825183</v>
      </c>
      <c r="N21" s="17">
        <v>0.58857378842748398</v>
      </c>
      <c r="O21" s="17">
        <v>0.59557654985040243</v>
      </c>
      <c r="P21" s="17">
        <v>0.60266262906374779</v>
      </c>
      <c r="Q21" s="17">
        <v>1.2269217352355237</v>
      </c>
      <c r="R21" s="17">
        <v>0.62443074558237188</v>
      </c>
      <c r="S21" s="17">
        <v>0.63186012762833343</v>
      </c>
      <c r="T21" s="17">
        <v>0.6393779033319561</v>
      </c>
      <c r="U21" s="17">
        <v>0.64698512438761557</v>
      </c>
      <c r="V21" s="17">
        <v>0.65468285500244749</v>
      </c>
      <c r="W21" s="17">
        <v>0.66196794621120036</v>
      </c>
      <c r="X21" s="17">
        <v>0.66983794552532805</v>
      </c>
      <c r="Y21" s="17">
        <v>0.67780150962543084</v>
      </c>
      <c r="Z21" s="17">
        <v>0.68585975088380335</v>
      </c>
      <c r="AA21" s="17">
        <v>0.69401379489747106</v>
      </c>
      <c r="AB21" s="17">
        <v>0.70226478064550746</v>
      </c>
      <c r="AC21" s="17">
        <v>0.71061386064802945</v>
      </c>
      <c r="AD21" s="17">
        <v>0.71906220112723296</v>
      </c>
      <c r="AE21" s="17">
        <v>0.72761098217032438</v>
      </c>
      <c r="AF21" s="17">
        <v>0.73626139789421807</v>
      </c>
      <c r="AG21" s="17">
        <v>0.23187192232029247</v>
      </c>
      <c r="AH21" s="17">
        <v>0.70077626324391074</v>
      </c>
      <c r="AI21" s="17">
        <v>0.70858404540071662</v>
      </c>
      <c r="AJ21" s="17">
        <v>1.392392805314753</v>
      </c>
      <c r="AK21" s="17">
        <v>0.78108079409178111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ht="15.75">
      <c r="A23" s="15" t="s">
        <v>55</v>
      </c>
      <c r="B23" s="14" t="s">
        <v>110</v>
      </c>
      <c r="C23" s="17">
        <v>66</v>
      </c>
      <c r="D23" s="17">
        <v>0</v>
      </c>
      <c r="E23" s="17">
        <v>0</v>
      </c>
      <c r="F23" s="17">
        <v>0</v>
      </c>
      <c r="G23" s="17">
        <v>45.6</v>
      </c>
      <c r="H23" s="17">
        <v>0.54825283203761044</v>
      </c>
      <c r="I23" s="17">
        <v>0.55477586085352415</v>
      </c>
      <c r="J23" s="17">
        <v>0.56137649967425196</v>
      </c>
      <c r="K23" s="17">
        <v>0.56805567189182971</v>
      </c>
      <c r="L23" s="17">
        <v>0.57481431188464971</v>
      </c>
      <c r="M23" s="17">
        <v>0.58165336514825183</v>
      </c>
      <c r="N23" s="17">
        <v>0.58857378842748398</v>
      </c>
      <c r="O23" s="17">
        <v>0.59557654985040243</v>
      </c>
      <c r="P23" s="17">
        <v>0.60266262906374779</v>
      </c>
      <c r="Q23" s="17">
        <v>1.2269217352355237</v>
      </c>
      <c r="R23" s="17">
        <v>0.62443074558237188</v>
      </c>
      <c r="S23" s="17">
        <v>0.63186012762833343</v>
      </c>
      <c r="T23" s="17">
        <v>0.6393779033319561</v>
      </c>
      <c r="U23" s="17">
        <v>0.64698512438761557</v>
      </c>
      <c r="V23" s="17">
        <v>0.65468285500244749</v>
      </c>
      <c r="W23" s="17">
        <v>0.66196794621120036</v>
      </c>
      <c r="X23" s="17">
        <v>0.66983794552532805</v>
      </c>
      <c r="Y23" s="17">
        <v>0.67780150962543084</v>
      </c>
      <c r="Z23" s="17">
        <v>0.68585975088380335</v>
      </c>
      <c r="AA23" s="17">
        <v>0.69401379489747106</v>
      </c>
      <c r="AB23" s="17">
        <v>0.70226478064550746</v>
      </c>
      <c r="AC23" s="17">
        <v>0.71061386064802945</v>
      </c>
      <c r="AD23" s="17">
        <v>0.71906220112723296</v>
      </c>
      <c r="AE23" s="17">
        <v>0.72761098217032438</v>
      </c>
      <c r="AF23" s="17">
        <v>0.73626139789421807</v>
      </c>
      <c r="AG23" s="17">
        <v>0.23187192232029247</v>
      </c>
      <c r="AH23" s="17">
        <v>0.70077626324391074</v>
      </c>
      <c r="AI23" s="17">
        <v>0.70858404540071662</v>
      </c>
      <c r="AJ23" s="17">
        <v>1.392392805314753</v>
      </c>
      <c r="AK23" s="17">
        <v>0.78108079409178111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31.5">
      <c r="A27" s="13" t="s">
        <v>59</v>
      </c>
      <c r="B27" s="20" t="s">
        <v>60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1.5">
      <c r="A28" s="13" t="s">
        <v>61</v>
      </c>
      <c r="B28" s="22" t="s">
        <v>119</v>
      </c>
      <c r="C28" s="21">
        <v>183.52869889679914</v>
      </c>
      <c r="D28" s="21">
        <v>0</v>
      </c>
      <c r="E28" s="21">
        <v>16.66815215751889</v>
      </c>
      <c r="F28" s="21">
        <v>16.66815215751889</v>
      </c>
      <c r="G28" s="21">
        <v>103.32269761206433</v>
      </c>
      <c r="H28" s="21">
        <v>1.0824656605146736</v>
      </c>
      <c r="I28" s="21">
        <v>1.0963504847039025</v>
      </c>
      <c r="J28" s="21">
        <v>1.2473987981483319</v>
      </c>
      <c r="K28" s="21">
        <v>1.124704581333219</v>
      </c>
      <c r="L28" s="21">
        <v>1.1391800531214664</v>
      </c>
      <c r="M28" s="21">
        <v>1.1538587022475113</v>
      </c>
      <c r="N28" s="21">
        <v>1.1687437733840373</v>
      </c>
      <c r="O28" s="21">
        <v>1.1838385714189161</v>
      </c>
      <c r="P28" s="21">
        <v>1.4730858566700196</v>
      </c>
      <c r="Q28" s="21">
        <v>2.4450861825043928</v>
      </c>
      <c r="R28" s="21">
        <v>1.2463833100868413</v>
      </c>
      <c r="S28" s="21">
        <v>1.2625785144170329</v>
      </c>
      <c r="T28" s="21">
        <v>1.4159743099943591</v>
      </c>
      <c r="U28" s="21">
        <v>1.2956653697225649</v>
      </c>
      <c r="V28" s="21">
        <v>1.312564619611519</v>
      </c>
      <c r="W28" s="21">
        <v>1.5681984433790603</v>
      </c>
      <c r="X28" s="21">
        <v>1.7305862959448768</v>
      </c>
      <c r="Y28" s="21">
        <v>1.619468120092129</v>
      </c>
      <c r="Z28" s="21">
        <v>1.6457606989695182</v>
      </c>
      <c r="AA28" s="21">
        <v>1.8094718654532207</v>
      </c>
      <c r="AB28" s="21">
        <v>1.6997005047714664</v>
      </c>
      <c r="AC28" s="21">
        <v>1.8643335268754702</v>
      </c>
      <c r="AD28" s="21">
        <v>1.7555004146186537</v>
      </c>
      <c r="AE28" s="21">
        <v>1.7841186810783261</v>
      </c>
      <c r="AF28" s="21">
        <v>1.950196902687368</v>
      </c>
      <c r="AG28" s="21">
        <v>0.57268166442552859</v>
      </c>
      <c r="AH28" s="21">
        <v>1.7355472327469339</v>
      </c>
      <c r="AI28" s="21">
        <v>1.8990982979260258</v>
      </c>
      <c r="AJ28" s="21">
        <v>3.6207204897644556</v>
      </c>
      <c r="AK28" s="21">
        <v>1.9664350430851485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121.16211431951342</v>
      </c>
      <c r="D30" s="17"/>
      <c r="E30" s="17"/>
      <c r="F30" s="17"/>
      <c r="G30" s="17"/>
      <c r="H30" s="18">
        <v>3.2066891529335999</v>
      </c>
      <c r="I30" s="18">
        <v>3.2508916570645443</v>
      </c>
      <c r="J30" s="18">
        <v>3.2958088140052619</v>
      </c>
      <c r="K30" s="18">
        <v>3.3414531051262824</v>
      </c>
      <c r="L30" s="18">
        <v>3.3878372367405958</v>
      </c>
      <c r="M30" s="18">
        <v>3.4349741442059369</v>
      </c>
      <c r="N30" s="18">
        <v>3.4828769961022088</v>
      </c>
      <c r="O30" s="18">
        <v>3.53155919848543</v>
      </c>
      <c r="P30" s="18">
        <v>3.5810343992195888</v>
      </c>
      <c r="Q30" s="18">
        <v>3.6313164923878696</v>
      </c>
      <c r="R30" s="18">
        <v>3.7343581904898722</v>
      </c>
      <c r="S30" s="18">
        <v>3.7871468555270371</v>
      </c>
      <c r="T30" s="18">
        <v>3.8408005426067562</v>
      </c>
      <c r="U30" s="18">
        <v>3.8953344459570429</v>
      </c>
      <c r="V30" s="18">
        <v>3.9507640342421615</v>
      </c>
      <c r="W30" s="18">
        <v>4.0071050555715866</v>
      </c>
      <c r="X30" s="18">
        <v>4.0368946355057709</v>
      </c>
      <c r="Y30" s="18">
        <v>4.0670229530002446</v>
      </c>
      <c r="Z30" s="18">
        <v>4.0974938598426123</v>
      </c>
      <c r="AA30" s="18">
        <v>4.1283112516191869</v>
      </c>
      <c r="AB30" s="18">
        <v>4.1594790682130292</v>
      </c>
      <c r="AC30" s="18">
        <v>4.1910012943076387</v>
      </c>
      <c r="AD30" s="18">
        <v>4.2228819598963856</v>
      </c>
      <c r="AE30" s="18">
        <v>4.2551251407977269</v>
      </c>
      <c r="AF30" s="18">
        <v>4.2877349591762881</v>
      </c>
      <c r="AG30" s="18">
        <v>4.3207155840698599</v>
      </c>
      <c r="AH30" s="18">
        <v>4.3310987388961379</v>
      </c>
      <c r="AI30" s="18">
        <v>4.3624692398947307</v>
      </c>
      <c r="AJ30" s="18">
        <v>4.3941740421227511</v>
      </c>
      <c r="AK30" s="18">
        <v>4.4564312001289528</v>
      </c>
      <c r="AL30" s="18">
        <v>4.4913300713763338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v>121.16211431951342</v>
      </c>
      <c r="D34" s="17">
        <v>0</v>
      </c>
      <c r="E34" s="17">
        <v>0</v>
      </c>
      <c r="F34" s="17">
        <v>0</v>
      </c>
      <c r="G34" s="17">
        <v>0</v>
      </c>
      <c r="H34" s="17">
        <v>3.2066891529335999</v>
      </c>
      <c r="I34" s="17">
        <v>3.2508916570645443</v>
      </c>
      <c r="J34" s="17">
        <v>3.2958088140052619</v>
      </c>
      <c r="K34" s="17">
        <v>3.3414531051262824</v>
      </c>
      <c r="L34" s="17">
        <v>3.3878372367405958</v>
      </c>
      <c r="M34" s="17">
        <v>3.4349741442059369</v>
      </c>
      <c r="N34" s="17">
        <v>3.4828769961022088</v>
      </c>
      <c r="O34" s="17">
        <v>3.53155919848543</v>
      </c>
      <c r="P34" s="17">
        <v>3.5810343992195888</v>
      </c>
      <c r="Q34" s="17">
        <v>3.6313164923878696</v>
      </c>
      <c r="R34" s="17">
        <v>3.7343581904898722</v>
      </c>
      <c r="S34" s="17">
        <v>3.7871468555270371</v>
      </c>
      <c r="T34" s="17">
        <v>3.8408005426067562</v>
      </c>
      <c r="U34" s="17">
        <v>3.8953344459570429</v>
      </c>
      <c r="V34" s="17">
        <v>3.9507640342421615</v>
      </c>
      <c r="W34" s="17">
        <v>4.0071050555715866</v>
      </c>
      <c r="X34" s="17">
        <v>4.0368946355057709</v>
      </c>
      <c r="Y34" s="17">
        <v>4.0670229530002446</v>
      </c>
      <c r="Z34" s="17">
        <v>4.0974938598426123</v>
      </c>
      <c r="AA34" s="17">
        <v>4.1283112516191869</v>
      </c>
      <c r="AB34" s="17">
        <v>4.1594790682130292</v>
      </c>
      <c r="AC34" s="17">
        <v>4.1910012943076387</v>
      </c>
      <c r="AD34" s="17">
        <v>4.2228819598963856</v>
      </c>
      <c r="AE34" s="17">
        <v>4.2551251407977269</v>
      </c>
      <c r="AF34" s="17">
        <v>4.2877349591762881</v>
      </c>
      <c r="AG34" s="17">
        <v>4.3207155840698599</v>
      </c>
      <c r="AH34" s="17">
        <v>4.3310987388961379</v>
      </c>
      <c r="AI34" s="17">
        <v>4.3624692398947307</v>
      </c>
      <c r="AJ34" s="17">
        <v>4.3941740421227511</v>
      </c>
      <c r="AK34" s="17">
        <v>4.4564312001289528</v>
      </c>
      <c r="AL34" s="17">
        <v>4.4913300713763338</v>
      </c>
    </row>
    <row r="35" spans="1:38" ht="15.75">
      <c r="A35" s="13" t="s">
        <v>72</v>
      </c>
      <c r="B35" s="2" t="s">
        <v>73</v>
      </c>
      <c r="C35" s="39">
        <v>304.69081321631256</v>
      </c>
      <c r="D35" s="39">
        <v>0</v>
      </c>
      <c r="E35" s="39">
        <v>16.66815215751889</v>
      </c>
      <c r="F35" s="39">
        <v>16.66815215751889</v>
      </c>
      <c r="G35" s="39">
        <v>103.32269761206433</v>
      </c>
      <c r="H35" s="39">
        <v>4.289154813448274</v>
      </c>
      <c r="I35" s="39">
        <v>4.3472421417684473</v>
      </c>
      <c r="J35" s="39">
        <v>4.5432076121535943</v>
      </c>
      <c r="K35" s="39">
        <v>4.4661576864595016</v>
      </c>
      <c r="L35" s="39">
        <v>4.5270172898620622</v>
      </c>
      <c r="M35" s="39">
        <v>4.5888328464534478</v>
      </c>
      <c r="N35" s="39">
        <v>4.6516207694862466</v>
      </c>
      <c r="O35" s="39">
        <v>4.7153977699043459</v>
      </c>
      <c r="P35" s="39">
        <v>5.0541202558896083</v>
      </c>
      <c r="Q35" s="39">
        <v>6.0764026748922628</v>
      </c>
      <c r="R35" s="39">
        <v>4.9807415005767135</v>
      </c>
      <c r="S35" s="39">
        <v>5.0497253699440705</v>
      </c>
      <c r="T35" s="39">
        <v>5.2567748526011151</v>
      </c>
      <c r="U35" s="39">
        <v>5.190999815679608</v>
      </c>
      <c r="V35" s="39">
        <v>5.2633286538536801</v>
      </c>
      <c r="W35" s="39">
        <v>5.5753034989506469</v>
      </c>
      <c r="X35" s="39">
        <v>5.7674809314506472</v>
      </c>
      <c r="Y35" s="39">
        <v>5.6864910730923732</v>
      </c>
      <c r="Z35" s="39">
        <v>5.7432545588121302</v>
      </c>
      <c r="AA35" s="39">
        <v>5.9377831170724074</v>
      </c>
      <c r="AB35" s="39">
        <v>5.8591795729844955</v>
      </c>
      <c r="AC35" s="39">
        <v>6.0553348211831093</v>
      </c>
      <c r="AD35" s="39">
        <v>5.9783823745150393</v>
      </c>
      <c r="AE35" s="39">
        <v>6.0392438218760525</v>
      </c>
      <c r="AF35" s="39">
        <v>6.2379318618636557</v>
      </c>
      <c r="AG35" s="39">
        <v>4.893397248495388</v>
      </c>
      <c r="AH35" s="39">
        <v>6.0666459716430721</v>
      </c>
      <c r="AI35" s="39">
        <v>6.2615675378207563</v>
      </c>
      <c r="AJ35" s="39">
        <v>8.0148945318872062</v>
      </c>
      <c r="AK35" s="39">
        <v>6.4228662432141013</v>
      </c>
      <c r="AL35" s="39">
        <v>4.4913300713763338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304.69081321631256</v>
      </c>
      <c r="D37" s="25">
        <v>0</v>
      </c>
      <c r="E37" s="25">
        <v>16.66815215751889</v>
      </c>
      <c r="F37" s="25">
        <v>16.66815215751889</v>
      </c>
      <c r="G37" s="25">
        <v>103.32269761206433</v>
      </c>
      <c r="H37" s="25">
        <v>4.289154813448274</v>
      </c>
      <c r="I37" s="25">
        <v>4.3472421417684473</v>
      </c>
      <c r="J37" s="25">
        <v>4.5432076121535943</v>
      </c>
      <c r="K37" s="25">
        <v>4.4661576864595016</v>
      </c>
      <c r="L37" s="25">
        <v>4.5270172898620622</v>
      </c>
      <c r="M37" s="25">
        <v>4.5888328464534478</v>
      </c>
      <c r="N37" s="25">
        <v>4.6516207694862466</v>
      </c>
      <c r="O37" s="25">
        <v>4.7153977699043459</v>
      </c>
      <c r="P37" s="25">
        <v>5.0541202558896083</v>
      </c>
      <c r="Q37" s="25">
        <v>6.0764026748922628</v>
      </c>
      <c r="R37" s="25">
        <v>4.9807415005767135</v>
      </c>
      <c r="S37" s="25">
        <v>5.0497253699440705</v>
      </c>
      <c r="T37" s="25">
        <v>5.2567748526011151</v>
      </c>
      <c r="U37" s="25">
        <v>5.190999815679608</v>
      </c>
      <c r="V37" s="25">
        <v>5.2633286538536801</v>
      </c>
      <c r="W37" s="25">
        <v>5.5753034989506469</v>
      </c>
      <c r="X37" s="25">
        <v>5.7674809314506472</v>
      </c>
      <c r="Y37" s="25">
        <v>5.6864910730923732</v>
      </c>
      <c r="Z37" s="25">
        <v>5.7432545588121302</v>
      </c>
      <c r="AA37" s="25">
        <v>5.9377831170724074</v>
      </c>
      <c r="AB37" s="25">
        <v>5.8591795729844955</v>
      </c>
      <c r="AC37" s="25">
        <v>6.0553348211831093</v>
      </c>
      <c r="AD37" s="25">
        <v>5.9783823745150393</v>
      </c>
      <c r="AE37" s="25">
        <v>6.0392438218760525</v>
      </c>
      <c r="AF37" s="25">
        <v>6.2379318618636557</v>
      </c>
      <c r="AG37" s="25">
        <v>4.893397248495388</v>
      </c>
      <c r="AH37" s="25">
        <v>6.0666459716430721</v>
      </c>
      <c r="AI37" s="25">
        <v>6.2615675378207563</v>
      </c>
      <c r="AJ37" s="25">
        <v>8.0148945318872062</v>
      </c>
      <c r="AK37" s="25">
        <v>6.4228662432141013</v>
      </c>
      <c r="AL37" s="25">
        <v>4.4913300713763338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50"/>
  </sheetPr>
  <dimension ref="A1:R42"/>
  <sheetViews>
    <sheetView workbookViewId="0"/>
  </sheetViews>
  <sheetFormatPr defaultRowHeight="15"/>
  <cols>
    <col min="1" max="1" width="7.7109375" customWidth="1"/>
    <col min="2" max="2" width="54.85546875" customWidth="1"/>
    <col min="3" max="3" width="13.28515625" customWidth="1"/>
    <col min="4" max="4" width="14" customWidth="1"/>
    <col min="5" max="5" width="15.85546875" customWidth="1"/>
    <col min="6" max="6" width="15" customWidth="1"/>
    <col min="7" max="7" width="14.85546875" customWidth="1"/>
    <col min="8" max="8" width="14.140625" customWidth="1"/>
    <col min="9" max="9" width="17.140625" customWidth="1"/>
    <col min="10" max="10" width="15.42578125" customWidth="1"/>
    <col min="11" max="11" width="13.7109375" customWidth="1"/>
    <col min="12" max="12" width="17.85546875" customWidth="1"/>
    <col min="13" max="13" width="16.140625" customWidth="1"/>
    <col min="14" max="14" width="13.85546875" customWidth="1"/>
    <col min="15" max="15" width="13.5703125" customWidth="1"/>
    <col min="16" max="16" width="13.85546875" customWidth="1"/>
  </cols>
  <sheetData>
    <row r="1" spans="1:16" ht="15.75">
      <c r="A1" s="46" t="s">
        <v>154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6.5" thickBot="1">
      <c r="A3" s="32"/>
      <c r="B3" s="32"/>
      <c r="C3" s="32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</row>
    <row r="4" spans="1:16" ht="15.75">
      <c r="A4" s="52" t="s">
        <v>76</v>
      </c>
      <c r="B4" s="52"/>
      <c r="C4" s="55" t="s">
        <v>77</v>
      </c>
      <c r="D4" s="58" t="s">
        <v>134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ht="15.75">
      <c r="A5" s="53"/>
      <c r="B5" s="53"/>
      <c r="C5" s="56"/>
      <c r="D5" s="59" t="s">
        <v>78</v>
      </c>
      <c r="E5" s="59"/>
      <c r="F5" s="59"/>
      <c r="G5" s="59"/>
      <c r="H5" s="59"/>
      <c r="I5" s="29"/>
      <c r="J5" s="59" t="s">
        <v>79</v>
      </c>
      <c r="K5" s="59"/>
      <c r="L5" s="59" t="s">
        <v>80</v>
      </c>
      <c r="M5" s="59"/>
      <c r="N5" s="59"/>
      <c r="O5" s="59" t="s">
        <v>81</v>
      </c>
      <c r="P5" s="59"/>
    </row>
    <row r="6" spans="1:16" ht="15.75">
      <c r="A6" s="53"/>
      <c r="B6" s="53"/>
      <c r="C6" s="56"/>
      <c r="D6" s="51" t="s">
        <v>82</v>
      </c>
      <c r="E6" s="51"/>
      <c r="F6" s="51"/>
      <c r="G6" s="51"/>
      <c r="H6" s="59" t="s">
        <v>83</v>
      </c>
      <c r="I6" s="59"/>
      <c r="J6" s="51" t="s">
        <v>84</v>
      </c>
      <c r="K6" s="51"/>
      <c r="L6" s="51" t="s">
        <v>131</v>
      </c>
      <c r="M6" s="51"/>
      <c r="N6" s="51"/>
      <c r="O6" s="29" t="s">
        <v>85</v>
      </c>
      <c r="P6" s="29" t="s">
        <v>86</v>
      </c>
    </row>
    <row r="7" spans="1:16" ht="15.75">
      <c r="A7" s="53"/>
      <c r="B7" s="53"/>
      <c r="C7" s="56"/>
      <c r="D7" s="30" t="s">
        <v>87</v>
      </c>
      <c r="E7" s="31" t="str">
        <f>+D8</f>
        <v>Iguaçu</v>
      </c>
      <c r="F7" s="30" t="str">
        <f>+E8</f>
        <v>Desvio Ribas</v>
      </c>
      <c r="G7" s="47" t="s">
        <v>124</v>
      </c>
      <c r="H7" s="31" t="str">
        <f>+F8</f>
        <v>Guarapuava</v>
      </c>
      <c r="I7" s="31" t="str">
        <f>+H8</f>
        <v>Cascavel</v>
      </c>
      <c r="J7" s="30" t="s">
        <v>127</v>
      </c>
      <c r="K7" s="31" t="s">
        <v>88</v>
      </c>
      <c r="L7" s="31" t="str">
        <f>+K8</f>
        <v>Front. Argentina</v>
      </c>
      <c r="M7" s="31" t="str">
        <f>+L8</f>
        <v>J.V. Gonzalez</v>
      </c>
      <c r="N7" s="30" t="str">
        <f>+M8</f>
        <v>Salta</v>
      </c>
      <c r="O7" s="31" t="str">
        <f>+N8</f>
        <v>Socompa</v>
      </c>
      <c r="P7" s="30" t="str">
        <f>+O8</f>
        <v>A. Victoria</v>
      </c>
    </row>
    <row r="8" spans="1:16" ht="15.75">
      <c r="A8" s="54"/>
      <c r="B8" s="54"/>
      <c r="C8" s="57"/>
      <c r="D8" s="48" t="s">
        <v>123</v>
      </c>
      <c r="E8" s="43" t="s">
        <v>89</v>
      </c>
      <c r="F8" s="43" t="s">
        <v>90</v>
      </c>
      <c r="G8" s="48" t="s">
        <v>125</v>
      </c>
      <c r="H8" s="43" t="s">
        <v>91</v>
      </c>
      <c r="I8" s="48" t="s">
        <v>126</v>
      </c>
      <c r="J8" s="43" t="s">
        <v>92</v>
      </c>
      <c r="K8" s="48" t="s">
        <v>128</v>
      </c>
      <c r="L8" s="48" t="s">
        <v>129</v>
      </c>
      <c r="M8" s="43" t="s">
        <v>93</v>
      </c>
      <c r="N8" s="43" t="s">
        <v>94</v>
      </c>
      <c r="O8" s="48" t="s">
        <v>130</v>
      </c>
      <c r="P8" s="43" t="s">
        <v>95</v>
      </c>
    </row>
    <row r="9" spans="1:16" ht="15.75">
      <c r="A9" s="13" t="s">
        <v>33</v>
      </c>
      <c r="B9" s="2" t="s">
        <v>34</v>
      </c>
      <c r="C9" s="14"/>
      <c r="D9" s="14"/>
      <c r="E9" s="14"/>
      <c r="F9" s="14"/>
      <c r="G9" s="14"/>
      <c r="H9" s="33"/>
      <c r="I9" s="33"/>
      <c r="J9" s="33"/>
      <c r="K9" s="33"/>
      <c r="L9" s="33"/>
      <c r="M9" s="33"/>
      <c r="N9" s="33"/>
      <c r="O9" s="33"/>
      <c r="P9" s="33"/>
    </row>
    <row r="10" spans="1:16" ht="15.75">
      <c r="A10" s="15" t="s">
        <v>35</v>
      </c>
      <c r="B10" s="14" t="s">
        <v>99</v>
      </c>
      <c r="C10" s="17">
        <v>1604.1352853376359</v>
      </c>
      <c r="D10" s="17">
        <v>131.12760000000003</v>
      </c>
      <c r="E10" s="17">
        <v>0</v>
      </c>
      <c r="F10" s="17">
        <v>180.30045000000001</v>
      </c>
      <c r="G10" s="17">
        <v>94.867945706243773</v>
      </c>
      <c r="H10" s="17">
        <v>0</v>
      </c>
      <c r="I10" s="17">
        <v>206.65128963139188</v>
      </c>
      <c r="J10" s="17">
        <v>380.952</v>
      </c>
      <c r="K10" s="17">
        <v>513.29520000000002</v>
      </c>
      <c r="L10" s="17">
        <v>96.940799999999996</v>
      </c>
      <c r="M10" s="17">
        <v>0</v>
      </c>
      <c r="N10" s="17">
        <v>0</v>
      </c>
      <c r="O10" s="17">
        <v>0</v>
      </c>
      <c r="P10" s="17">
        <v>0</v>
      </c>
    </row>
    <row r="11" spans="1:16" ht="15.75">
      <c r="A11" s="15" t="s">
        <v>36</v>
      </c>
      <c r="B11" s="14" t="s">
        <v>100</v>
      </c>
      <c r="C11" s="17">
        <v>1072.6062351173864</v>
      </c>
      <c r="D11" s="17">
        <v>505.18630000000002</v>
      </c>
      <c r="E11" s="17">
        <v>0</v>
      </c>
      <c r="F11" s="17">
        <v>58.240000000000009</v>
      </c>
      <c r="G11" s="17">
        <v>31.23529292889198</v>
      </c>
      <c r="H11" s="17">
        <v>0</v>
      </c>
      <c r="I11" s="17">
        <v>31.639042188494191</v>
      </c>
      <c r="J11" s="17">
        <v>304.94880000000001</v>
      </c>
      <c r="K11" s="17">
        <v>110.5728</v>
      </c>
      <c r="L11" s="17">
        <v>30.784000000000002</v>
      </c>
      <c r="M11" s="17">
        <v>0</v>
      </c>
      <c r="N11" s="17">
        <v>0</v>
      </c>
      <c r="O11" s="17">
        <v>0</v>
      </c>
      <c r="P11" s="17">
        <v>0</v>
      </c>
    </row>
    <row r="12" spans="1:16" ht="15.75">
      <c r="A12" s="15" t="s">
        <v>37</v>
      </c>
      <c r="B12" s="14" t="s">
        <v>38</v>
      </c>
      <c r="C12" s="17">
        <v>2940.8791867539221</v>
      </c>
      <c r="D12" s="17">
        <v>92.787060059999988</v>
      </c>
      <c r="E12" s="17">
        <v>0</v>
      </c>
      <c r="F12" s="17">
        <v>102.66918804000001</v>
      </c>
      <c r="G12" s="17">
        <v>154.55722596025308</v>
      </c>
      <c r="H12" s="17">
        <v>0</v>
      </c>
      <c r="I12" s="17">
        <v>130.65271394366863</v>
      </c>
      <c r="J12" s="17">
        <v>268.12924236000003</v>
      </c>
      <c r="K12" s="17">
        <v>295.98285086999999</v>
      </c>
      <c r="L12" s="17">
        <v>621.01090552000016</v>
      </c>
      <c r="M12" s="17">
        <v>270.49</v>
      </c>
      <c r="N12" s="17">
        <v>628.09999999999991</v>
      </c>
      <c r="O12" s="17">
        <v>199.1</v>
      </c>
      <c r="P12" s="17">
        <v>177.40000000000003</v>
      </c>
    </row>
    <row r="13" spans="1:16" ht="15.75">
      <c r="A13" s="15" t="s">
        <v>39</v>
      </c>
      <c r="B13" s="14" t="s">
        <v>101</v>
      </c>
      <c r="C13" s="17">
        <v>122.38448658008656</v>
      </c>
      <c r="D13" s="17">
        <v>14.635450649350648</v>
      </c>
      <c r="E13" s="17">
        <v>8.3384415584415592</v>
      </c>
      <c r="F13" s="17">
        <v>8.6646753246753221</v>
      </c>
      <c r="G13" s="17">
        <v>8.0840692640692637</v>
      </c>
      <c r="H13" s="17">
        <v>14.339693073593075</v>
      </c>
      <c r="I13" s="17">
        <v>5.5198268398268384</v>
      </c>
      <c r="J13" s="17">
        <v>16.374671428571428</v>
      </c>
      <c r="K13" s="17">
        <v>4.1719480519480534</v>
      </c>
      <c r="L13" s="17">
        <v>24.012853246753245</v>
      </c>
      <c r="M13" s="17">
        <v>7.5034632034632018</v>
      </c>
      <c r="N13" s="17">
        <v>6.4436363636363634</v>
      </c>
      <c r="O13" s="17">
        <v>2.4218181818181832</v>
      </c>
      <c r="P13" s="17">
        <v>1.8739393939393942</v>
      </c>
    </row>
    <row r="14" spans="1:16" ht="15.75">
      <c r="A14" s="15" t="s">
        <v>40</v>
      </c>
      <c r="B14" s="14" t="s">
        <v>102</v>
      </c>
      <c r="C14" s="17">
        <v>35.974670789141861</v>
      </c>
      <c r="D14" s="17">
        <v>4.4133418597183685</v>
      </c>
      <c r="E14" s="17">
        <v>6.1610580186504809</v>
      </c>
      <c r="F14" s="17">
        <v>3.3180995704368215</v>
      </c>
      <c r="G14" s="17">
        <v>1.6288796557456378</v>
      </c>
      <c r="H14" s="17">
        <v>11.757232866119738</v>
      </c>
      <c r="I14" s="17">
        <v>7.3760588184708133</v>
      </c>
      <c r="J14" s="17">
        <v>0</v>
      </c>
      <c r="K14" s="17">
        <v>0</v>
      </c>
      <c r="L14" s="17">
        <v>1.3200000000000003</v>
      </c>
      <c r="M14" s="17">
        <v>0</v>
      </c>
      <c r="N14" s="17">
        <v>0</v>
      </c>
      <c r="O14" s="17">
        <v>0</v>
      </c>
      <c r="P14" s="17">
        <v>0</v>
      </c>
    </row>
    <row r="15" spans="1:16" ht="15.75">
      <c r="A15" s="15" t="s">
        <v>41</v>
      </c>
      <c r="B15" s="14" t="s">
        <v>42</v>
      </c>
      <c r="C15" s="17">
        <v>278.01267205116523</v>
      </c>
      <c r="D15" s="17">
        <v>24.074636421397784</v>
      </c>
      <c r="E15" s="17">
        <v>38.92919931970706</v>
      </c>
      <c r="F15" s="17">
        <v>12.293431364118018</v>
      </c>
      <c r="G15" s="17">
        <v>19.976825966691777</v>
      </c>
      <c r="H15" s="17">
        <v>12.805657670956268</v>
      </c>
      <c r="I15" s="17">
        <v>20.970545001957991</v>
      </c>
      <c r="J15" s="17">
        <v>95.465460820149445</v>
      </c>
      <c r="K15" s="17">
        <v>26.861147530597876</v>
      </c>
      <c r="L15" s="17">
        <v>26.635767955589042</v>
      </c>
      <c r="M15" s="17">
        <v>0</v>
      </c>
      <c r="N15" s="17">
        <v>0</v>
      </c>
      <c r="O15" s="17">
        <v>0</v>
      </c>
      <c r="P15" s="17">
        <v>0</v>
      </c>
    </row>
    <row r="16" spans="1:16" ht="15.75">
      <c r="A16" s="15" t="s">
        <v>43</v>
      </c>
      <c r="B16" s="14" t="s">
        <v>103</v>
      </c>
      <c r="C16" s="17">
        <v>83.38000000000001</v>
      </c>
      <c r="D16" s="17">
        <v>0</v>
      </c>
      <c r="E16" s="17">
        <v>0</v>
      </c>
      <c r="F16" s="17">
        <v>0</v>
      </c>
      <c r="G16" s="17">
        <v>0</v>
      </c>
      <c r="H16" s="17">
        <v>37.840000000000003</v>
      </c>
      <c r="I16" s="17">
        <v>0</v>
      </c>
      <c r="J16" s="17">
        <v>45.540000000000006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</row>
    <row r="17" spans="1:16" ht="15.75">
      <c r="A17" s="15" t="s">
        <v>44</v>
      </c>
      <c r="B17" s="14" t="s">
        <v>104</v>
      </c>
      <c r="C17" s="17">
        <v>10.502000000000001</v>
      </c>
      <c r="D17" s="17">
        <v>0</v>
      </c>
      <c r="E17" s="17">
        <v>0</v>
      </c>
      <c r="F17" s="17">
        <v>0</v>
      </c>
      <c r="G17" s="17">
        <v>0</v>
      </c>
      <c r="H17" s="17">
        <v>3.3970000000000002</v>
      </c>
      <c r="I17" s="17">
        <v>0</v>
      </c>
      <c r="J17" s="17">
        <v>7.1050000000000004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</row>
    <row r="18" spans="1:16" ht="15.75">
      <c r="A18" s="15" t="s">
        <v>45</v>
      </c>
      <c r="B18" s="14" t="s">
        <v>105</v>
      </c>
      <c r="C18" s="17">
        <v>6147.8745366293369</v>
      </c>
      <c r="D18" s="17">
        <v>772.22438899046688</v>
      </c>
      <c r="E18" s="17">
        <v>53.428698896799098</v>
      </c>
      <c r="F18" s="17">
        <v>365.48584429923017</v>
      </c>
      <c r="G18" s="17">
        <v>310.35023948189553</v>
      </c>
      <c r="H18" s="17">
        <v>80.139583610669092</v>
      </c>
      <c r="I18" s="17">
        <v>402.80947642381034</v>
      </c>
      <c r="J18" s="17">
        <v>1118.5151746087208</v>
      </c>
      <c r="K18" s="17">
        <v>950.88394645254607</v>
      </c>
      <c r="L18" s="17">
        <v>800.70432672234244</v>
      </c>
      <c r="M18" s="17">
        <v>277.99346320346319</v>
      </c>
      <c r="N18" s="17">
        <v>634.54363636363632</v>
      </c>
      <c r="O18" s="17">
        <v>201.52181818181819</v>
      </c>
      <c r="P18" s="17">
        <v>179.27393939393943</v>
      </c>
    </row>
    <row r="19" spans="1:16" ht="15.75">
      <c r="A19" s="13" t="s">
        <v>46</v>
      </c>
      <c r="B19" s="2" t="s">
        <v>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>
      <c r="A20" s="15" t="s">
        <v>48</v>
      </c>
      <c r="B20" s="14" t="s">
        <v>106</v>
      </c>
      <c r="C20" s="17">
        <v>803.4</v>
      </c>
      <c r="D20" s="17">
        <v>63.2</v>
      </c>
      <c r="E20" s="17">
        <v>64.100000000000023</v>
      </c>
      <c r="F20" s="17">
        <v>105.70000000000002</v>
      </c>
      <c r="G20" s="17">
        <v>79.7</v>
      </c>
      <c r="H20" s="17">
        <v>87.500000000000028</v>
      </c>
      <c r="I20" s="17">
        <v>48.500000000000014</v>
      </c>
      <c r="J20" s="17">
        <v>65.799999999999983</v>
      </c>
      <c r="K20" s="17">
        <v>32.900000000000006</v>
      </c>
      <c r="L20" s="17">
        <v>134.29999999999998</v>
      </c>
      <c r="M20" s="17">
        <v>54.599999999999994</v>
      </c>
      <c r="N20" s="17">
        <v>40.500000000000007</v>
      </c>
      <c r="O20" s="17">
        <v>16.700000000000006</v>
      </c>
      <c r="P20" s="17">
        <v>9.8999999999999986</v>
      </c>
    </row>
    <row r="21" spans="1:16" ht="15.75">
      <c r="A21" s="15" t="s">
        <v>49</v>
      </c>
      <c r="B21" s="14" t="s">
        <v>107</v>
      </c>
      <c r="C21" s="17">
        <v>9.6</v>
      </c>
      <c r="D21" s="17">
        <v>0</v>
      </c>
      <c r="E21" s="17">
        <v>0</v>
      </c>
      <c r="F21" s="17">
        <v>0</v>
      </c>
      <c r="G21" s="17">
        <v>0</v>
      </c>
      <c r="H21" s="17">
        <v>4.8</v>
      </c>
      <c r="I21" s="17">
        <v>0</v>
      </c>
      <c r="J21" s="17">
        <v>4.8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</row>
    <row r="22" spans="1:16" ht="15.75">
      <c r="A22" s="15" t="s">
        <v>50</v>
      </c>
      <c r="B22" s="14" t="s">
        <v>108</v>
      </c>
      <c r="C22" s="17">
        <v>813</v>
      </c>
      <c r="D22" s="17">
        <v>63.2</v>
      </c>
      <c r="E22" s="17">
        <v>64.100000000000023</v>
      </c>
      <c r="F22" s="17">
        <v>105.70000000000002</v>
      </c>
      <c r="G22" s="17">
        <v>79.7</v>
      </c>
      <c r="H22" s="17">
        <v>92.300000000000026</v>
      </c>
      <c r="I22" s="17">
        <v>48.500000000000014</v>
      </c>
      <c r="J22" s="17">
        <v>70.59999999999998</v>
      </c>
      <c r="K22" s="17">
        <v>32.900000000000006</v>
      </c>
      <c r="L22" s="17">
        <v>134.29999999999998</v>
      </c>
      <c r="M22" s="17">
        <v>54.599999999999994</v>
      </c>
      <c r="N22" s="17">
        <v>40.500000000000007</v>
      </c>
      <c r="O22" s="17">
        <v>16.700000000000006</v>
      </c>
      <c r="P22" s="17">
        <v>9.8999999999999986</v>
      </c>
    </row>
    <row r="23" spans="1:16" ht="15.75">
      <c r="A23" s="13" t="s">
        <v>51</v>
      </c>
      <c r="B23" s="2" t="s">
        <v>52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>
      <c r="A24" s="15" t="s">
        <v>53</v>
      </c>
      <c r="B24" s="14" t="s">
        <v>109</v>
      </c>
      <c r="C24" s="17">
        <v>563.99999999999989</v>
      </c>
      <c r="D24" s="17">
        <v>54.120000000000012</v>
      </c>
      <c r="E24" s="17">
        <v>66</v>
      </c>
      <c r="F24" s="17">
        <v>69.239999999999995</v>
      </c>
      <c r="G24" s="17">
        <v>34.92</v>
      </c>
      <c r="H24" s="17">
        <v>59.88000000000001</v>
      </c>
      <c r="I24" s="17">
        <v>39.719999999999992</v>
      </c>
      <c r="J24" s="17">
        <v>67.320000000000007</v>
      </c>
      <c r="K24" s="17">
        <v>32.760000000000005</v>
      </c>
      <c r="L24" s="17">
        <v>84.359999999999971</v>
      </c>
      <c r="M24" s="17">
        <v>34.799999999999997</v>
      </c>
      <c r="N24" s="17">
        <v>13.800000000000002</v>
      </c>
      <c r="O24" s="17">
        <v>5.6400000000000015</v>
      </c>
      <c r="P24" s="17">
        <v>1.4400000000000002</v>
      </c>
    </row>
    <row r="25" spans="1:16" ht="15.75">
      <c r="A25" s="15" t="s">
        <v>54</v>
      </c>
      <c r="B25" s="14" t="s">
        <v>107</v>
      </c>
      <c r="C25" s="17">
        <v>27.587399999999999</v>
      </c>
      <c r="D25" s="17">
        <v>0</v>
      </c>
      <c r="E25" s="17">
        <v>0</v>
      </c>
      <c r="F25" s="17">
        <v>0</v>
      </c>
      <c r="G25" s="17">
        <v>0</v>
      </c>
      <c r="H25" s="17">
        <v>15.2874</v>
      </c>
      <c r="I25" s="17">
        <v>0</v>
      </c>
      <c r="J25" s="17">
        <v>12.299999999999999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</row>
    <row r="26" spans="1:16" ht="15.75">
      <c r="A26" s="15" t="s">
        <v>55</v>
      </c>
      <c r="B26" s="14" t="s">
        <v>110</v>
      </c>
      <c r="C26" s="17">
        <v>591.58739999999989</v>
      </c>
      <c r="D26" s="17">
        <v>54.120000000000012</v>
      </c>
      <c r="E26" s="17">
        <v>66</v>
      </c>
      <c r="F26" s="17">
        <v>69.239999999999995</v>
      </c>
      <c r="G26" s="17">
        <v>34.92</v>
      </c>
      <c r="H26" s="17">
        <v>75.167400000000015</v>
      </c>
      <c r="I26" s="17">
        <v>39.719999999999992</v>
      </c>
      <c r="J26" s="17">
        <v>79.62</v>
      </c>
      <c r="K26" s="17">
        <v>32.760000000000005</v>
      </c>
      <c r="L26" s="17">
        <v>84.359999999999971</v>
      </c>
      <c r="M26" s="17">
        <v>34.799999999999997</v>
      </c>
      <c r="N26" s="17">
        <v>13.800000000000002</v>
      </c>
      <c r="O26" s="17">
        <v>5.6400000000000015</v>
      </c>
      <c r="P26" s="17">
        <v>1.4400000000000002</v>
      </c>
    </row>
    <row r="27" spans="1:16" ht="15.75">
      <c r="A27" s="13" t="s">
        <v>56</v>
      </c>
      <c r="B27" s="2" t="s">
        <v>57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5.75">
      <c r="A28" s="15" t="s">
        <v>58</v>
      </c>
      <c r="B28" s="14" t="s">
        <v>111</v>
      </c>
      <c r="C28" s="17">
        <v>43.54</v>
      </c>
      <c r="D28" s="17">
        <v>0</v>
      </c>
      <c r="E28" s="17">
        <v>0</v>
      </c>
      <c r="F28" s="17">
        <v>0</v>
      </c>
      <c r="G28" s="17">
        <v>0</v>
      </c>
      <c r="H28" s="17">
        <v>21.77</v>
      </c>
      <c r="I28" s="17">
        <v>0</v>
      </c>
      <c r="J28" s="17">
        <v>21.77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1:16" ht="15.75">
      <c r="A29" s="15" t="s">
        <v>118</v>
      </c>
      <c r="B29" s="14" t="s">
        <v>112</v>
      </c>
      <c r="C29" s="17">
        <v>43.54</v>
      </c>
      <c r="D29" s="17">
        <v>0</v>
      </c>
      <c r="E29" s="17">
        <v>0</v>
      </c>
      <c r="F29" s="17">
        <v>0</v>
      </c>
      <c r="G29" s="17">
        <v>0</v>
      </c>
      <c r="H29" s="17">
        <v>21.77</v>
      </c>
      <c r="I29" s="17">
        <v>0</v>
      </c>
      <c r="J29" s="17">
        <v>21.77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</row>
    <row r="30" spans="1:16" ht="32.25" customHeight="1">
      <c r="A30" s="13" t="s">
        <v>59</v>
      </c>
      <c r="B30" s="20" t="s">
        <v>60</v>
      </c>
      <c r="C30" s="21">
        <v>183.96316792133558</v>
      </c>
      <c r="D30" s="21">
        <v>36.455048003000002</v>
      </c>
      <c r="E30" s="21">
        <v>0</v>
      </c>
      <c r="F30" s="21">
        <v>17.060481902000003</v>
      </c>
      <c r="G30" s="21">
        <v>9.2441557906578211</v>
      </c>
      <c r="H30" s="21">
        <v>0</v>
      </c>
      <c r="I30" s="21">
        <v>18.447152288177733</v>
      </c>
      <c r="J30" s="21">
        <v>47.701502118000008</v>
      </c>
      <c r="K30" s="21">
        <v>45.992542543500008</v>
      </c>
      <c r="L30" s="21">
        <v>9.0622852760000008</v>
      </c>
      <c r="M30" s="21">
        <v>0</v>
      </c>
      <c r="N30" s="21">
        <v>0</v>
      </c>
      <c r="O30" s="21">
        <v>0</v>
      </c>
      <c r="P30" s="21">
        <v>0</v>
      </c>
    </row>
    <row r="31" spans="1:16" ht="33.75" customHeight="1">
      <c r="A31" s="13" t="s">
        <v>61</v>
      </c>
      <c r="B31" s="22" t="s">
        <v>119</v>
      </c>
      <c r="C31" s="21">
        <v>7779.9651045506735</v>
      </c>
      <c r="D31" s="21">
        <v>925.99943699346693</v>
      </c>
      <c r="E31" s="21">
        <v>183.52869889679911</v>
      </c>
      <c r="F31" s="21">
        <v>557.48632620123021</v>
      </c>
      <c r="G31" s="21">
        <v>434.21439527255336</v>
      </c>
      <c r="H31" s="21">
        <v>269.37698361066913</v>
      </c>
      <c r="I31" s="21">
        <v>509.4766287119881</v>
      </c>
      <c r="J31" s="21">
        <v>1338.2066767267208</v>
      </c>
      <c r="K31" s="21">
        <v>1062.536488996046</v>
      </c>
      <c r="L31" s="21">
        <v>1028.4266119983424</v>
      </c>
      <c r="M31" s="21">
        <v>367.39346320346317</v>
      </c>
      <c r="N31" s="21">
        <v>688.84363636363628</v>
      </c>
      <c r="O31" s="21">
        <v>223.86181818181819</v>
      </c>
      <c r="P31" s="21">
        <v>190.61393939393943</v>
      </c>
    </row>
    <row r="32" spans="1:16" ht="15.75">
      <c r="A32" s="13" t="s">
        <v>62</v>
      </c>
      <c r="B32" s="2" t="s">
        <v>63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8" ht="15.75">
      <c r="A33" s="15" t="s">
        <v>64</v>
      </c>
      <c r="B33" s="14" t="s">
        <v>113</v>
      </c>
      <c r="C33" s="17">
        <v>549.42015442187335</v>
      </c>
      <c r="D33" s="17">
        <v>55.296771236200939</v>
      </c>
      <c r="E33" s="17">
        <v>121.16211431951342</v>
      </c>
      <c r="F33" s="17">
        <v>92.975732505426549</v>
      </c>
      <c r="G33" s="17">
        <v>42.113457197555981</v>
      </c>
      <c r="H33" s="17">
        <v>89.167748246145791</v>
      </c>
      <c r="I33" s="17">
        <v>8.7007189951567874</v>
      </c>
      <c r="J33" s="17">
        <v>14.463291616051277</v>
      </c>
      <c r="K33" s="17">
        <v>26.291926303380851</v>
      </c>
      <c r="L33" s="17">
        <v>47.201937801828926</v>
      </c>
      <c r="M33" s="17">
        <v>12.580617919207501</v>
      </c>
      <c r="N33" s="17">
        <v>23.699512573964135</v>
      </c>
      <c r="O33" s="17">
        <v>8.1710690805490582</v>
      </c>
      <c r="P33" s="17">
        <v>7.5952566268921338</v>
      </c>
      <c r="Q33" s="1"/>
      <c r="R33" s="1"/>
    </row>
    <row r="34" spans="1:18" ht="15.75">
      <c r="A34" s="15" t="s">
        <v>65</v>
      </c>
      <c r="B34" s="14" t="s">
        <v>66</v>
      </c>
      <c r="C34" s="17">
        <v>88.40000000000002</v>
      </c>
      <c r="D34" s="17">
        <v>88.40000000000002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</row>
    <row r="35" spans="1:18" ht="15.75">
      <c r="A35" s="15" t="s">
        <v>67</v>
      </c>
      <c r="B35" s="14" t="s">
        <v>68</v>
      </c>
      <c r="C35" s="17">
        <v>157.91999999999999</v>
      </c>
      <c r="D35" s="17">
        <v>95.639999999999986</v>
      </c>
      <c r="E35" s="17">
        <v>0</v>
      </c>
      <c r="F35" s="17">
        <v>12.480000000000004</v>
      </c>
      <c r="G35" s="17">
        <v>14.04</v>
      </c>
      <c r="H35" s="17">
        <v>14.04</v>
      </c>
      <c r="I35" s="17">
        <v>0</v>
      </c>
      <c r="J35" s="17">
        <v>0</v>
      </c>
      <c r="K35" s="17">
        <v>0</v>
      </c>
      <c r="L35" s="17">
        <v>11.039999999999997</v>
      </c>
      <c r="M35" s="17">
        <v>2.5199999999999996</v>
      </c>
      <c r="N35" s="17">
        <v>0</v>
      </c>
      <c r="O35" s="17">
        <v>8.16</v>
      </c>
      <c r="P35" s="17">
        <v>0</v>
      </c>
    </row>
    <row r="36" spans="1:18" ht="15.75">
      <c r="A36" s="15" t="s">
        <v>69</v>
      </c>
      <c r="B36" s="14" t="s">
        <v>70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</row>
    <row r="37" spans="1:18" ht="15.75">
      <c r="A37" s="15" t="s">
        <v>71</v>
      </c>
      <c r="B37" s="14" t="s">
        <v>114</v>
      </c>
      <c r="C37" s="17">
        <v>795.74015442187329</v>
      </c>
      <c r="D37" s="17">
        <v>239.33677123620095</v>
      </c>
      <c r="E37" s="17">
        <v>121.16211431951342</v>
      </c>
      <c r="F37" s="17">
        <v>105.45573250542655</v>
      </c>
      <c r="G37" s="17">
        <v>56.15345719755598</v>
      </c>
      <c r="H37" s="17">
        <v>103.2077482461458</v>
      </c>
      <c r="I37" s="17">
        <v>8.7007189951567874</v>
      </c>
      <c r="J37" s="17">
        <v>14.463291616051277</v>
      </c>
      <c r="K37" s="17">
        <v>26.291926303380851</v>
      </c>
      <c r="L37" s="17">
        <v>58.241937801828925</v>
      </c>
      <c r="M37" s="17">
        <v>15.100617919207501</v>
      </c>
      <c r="N37" s="17">
        <v>23.699512573964135</v>
      </c>
      <c r="O37" s="17">
        <v>16.331069080549057</v>
      </c>
      <c r="P37" s="17">
        <v>7.5952566268921338</v>
      </c>
    </row>
    <row r="38" spans="1:18" ht="15.75">
      <c r="A38" s="13" t="s">
        <v>72</v>
      </c>
      <c r="B38" s="2" t="s">
        <v>73</v>
      </c>
      <c r="C38" s="44">
        <v>8575.7052589725463</v>
      </c>
      <c r="D38" s="44">
        <v>1165.3362082296678</v>
      </c>
      <c r="E38" s="44">
        <v>304.69081321631256</v>
      </c>
      <c r="F38" s="44">
        <v>662.94205870665678</v>
      </c>
      <c r="G38" s="44">
        <v>490.36785247010937</v>
      </c>
      <c r="H38" s="44">
        <v>372.58473185681493</v>
      </c>
      <c r="I38" s="44">
        <v>518.17734770714492</v>
      </c>
      <c r="J38" s="44">
        <v>1352.6699683427721</v>
      </c>
      <c r="K38" s="44">
        <v>1088.828415299427</v>
      </c>
      <c r="L38" s="44">
        <v>1086.6685498001714</v>
      </c>
      <c r="M38" s="44">
        <v>382.49408112267065</v>
      </c>
      <c r="N38" s="44">
        <v>712.54314893760045</v>
      </c>
      <c r="O38" s="44">
        <v>240.19288726236726</v>
      </c>
      <c r="P38" s="44">
        <v>198.20919602083157</v>
      </c>
    </row>
    <row r="39" spans="1:18" ht="15.75">
      <c r="A39" s="13" t="s">
        <v>74</v>
      </c>
      <c r="B39" s="2" t="s">
        <v>115</v>
      </c>
      <c r="C39" s="40">
        <v>143.74936000000002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68.59008</v>
      </c>
      <c r="K39" s="40">
        <v>62.386800000000015</v>
      </c>
      <c r="L39" s="40">
        <v>12.772480000000002</v>
      </c>
      <c r="M39" s="40">
        <v>0</v>
      </c>
      <c r="N39" s="40">
        <v>0</v>
      </c>
      <c r="O39" s="40">
        <v>0</v>
      </c>
      <c r="P39" s="40">
        <v>0</v>
      </c>
    </row>
    <row r="40" spans="1:18" ht="16.5" thickBot="1">
      <c r="A40" s="23" t="s">
        <v>75</v>
      </c>
      <c r="B40" s="24" t="s">
        <v>117</v>
      </c>
      <c r="C40" s="25">
        <v>8719.4546189725443</v>
      </c>
      <c r="D40" s="25">
        <v>1165.3362082296678</v>
      </c>
      <c r="E40" s="25">
        <v>304.69081321631256</v>
      </c>
      <c r="F40" s="25">
        <v>662.94205870665678</v>
      </c>
      <c r="G40" s="25">
        <v>490.36785247010937</v>
      </c>
      <c r="H40" s="25">
        <v>372.58473185681493</v>
      </c>
      <c r="I40" s="25">
        <v>518.17734770714492</v>
      </c>
      <c r="J40" s="25">
        <v>1421.2600483427721</v>
      </c>
      <c r="K40" s="25">
        <v>1151.215215299427</v>
      </c>
      <c r="L40" s="25">
        <v>1099.4410298001715</v>
      </c>
      <c r="M40" s="25">
        <v>382.49408112267065</v>
      </c>
      <c r="N40" s="25">
        <v>712.54314893760045</v>
      </c>
      <c r="O40" s="25">
        <v>240.19288726236726</v>
      </c>
      <c r="P40" s="25">
        <v>198.20919602083157</v>
      </c>
    </row>
    <row r="41" spans="1:18" ht="15.75">
      <c r="A41" s="14" t="s">
        <v>116</v>
      </c>
      <c r="B41" s="14"/>
      <c r="C41" s="14"/>
      <c r="D41" s="14"/>
      <c r="E41" s="14"/>
      <c r="F41" s="14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8" ht="15.75">
      <c r="A42" s="14" t="s">
        <v>120</v>
      </c>
      <c r="B42" s="14"/>
      <c r="C42" s="16"/>
      <c r="D42" s="14"/>
      <c r="E42" s="14"/>
      <c r="F42" s="14"/>
      <c r="G42" s="3"/>
      <c r="H42" s="3"/>
      <c r="I42" s="3"/>
      <c r="J42" s="3"/>
      <c r="K42" s="3"/>
      <c r="L42" s="3"/>
      <c r="M42" s="3"/>
      <c r="N42" s="3"/>
      <c r="O42" s="3"/>
      <c r="P42" s="3"/>
    </row>
  </sheetData>
  <mergeCells count="11">
    <mergeCell ref="L6:N6"/>
    <mergeCell ref="A4:B8"/>
    <mergeCell ref="C4:C8"/>
    <mergeCell ref="D4:P4"/>
    <mergeCell ref="D5:H5"/>
    <mergeCell ref="J5:K5"/>
    <mergeCell ref="L5:N5"/>
    <mergeCell ref="O5:P5"/>
    <mergeCell ref="D6:G6"/>
    <mergeCell ref="H6:I6"/>
    <mergeCell ref="J6:K6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50"/>
  </sheetPr>
  <dimension ref="A1:K40"/>
  <sheetViews>
    <sheetView workbookViewId="0"/>
  </sheetViews>
  <sheetFormatPr defaultRowHeight="15"/>
  <cols>
    <col min="1" max="1" width="8.140625" customWidth="1"/>
    <col min="2" max="2" width="54.5703125" customWidth="1"/>
    <col min="3" max="3" width="14.42578125" customWidth="1"/>
    <col min="4" max="4" width="12.42578125" customWidth="1"/>
    <col min="5" max="6" width="12.140625" customWidth="1"/>
    <col min="7" max="7" width="12.7109375" customWidth="1"/>
    <col min="8" max="8" width="11.85546875" customWidth="1"/>
    <col min="9" max="9" width="11.7109375" customWidth="1"/>
  </cols>
  <sheetData>
    <row r="1" spans="1:9" ht="15.75">
      <c r="A1" s="46" t="s">
        <v>155</v>
      </c>
      <c r="B1" s="14"/>
      <c r="C1" s="14"/>
      <c r="D1" s="14"/>
      <c r="E1" s="14"/>
      <c r="F1" s="14"/>
      <c r="G1" s="14"/>
      <c r="H1" s="14"/>
      <c r="I1" s="14"/>
    </row>
    <row r="2" spans="1:9" ht="15.75">
      <c r="A2" s="2"/>
      <c r="B2" s="14"/>
      <c r="C2" s="14"/>
      <c r="D2" s="14"/>
      <c r="E2" s="14"/>
      <c r="F2" s="14"/>
      <c r="G2" s="14"/>
      <c r="H2" s="14"/>
      <c r="I2" s="14"/>
    </row>
    <row r="3" spans="1:9" ht="16.5" thickBot="1">
      <c r="A3" s="32"/>
      <c r="B3" s="32"/>
      <c r="C3" s="32"/>
      <c r="D3" s="4"/>
      <c r="E3" s="5"/>
      <c r="F3" s="5"/>
      <c r="G3" s="5"/>
      <c r="H3" s="5"/>
      <c r="I3" s="5"/>
    </row>
    <row r="4" spans="1:9" ht="15.75">
      <c r="A4" s="52" t="s">
        <v>76</v>
      </c>
      <c r="B4" s="52"/>
      <c r="C4" s="55" t="s">
        <v>96</v>
      </c>
      <c r="D4" s="58" t="s">
        <v>132</v>
      </c>
      <c r="E4" s="58"/>
      <c r="F4" s="58"/>
      <c r="G4" s="58"/>
      <c r="H4" s="58"/>
      <c r="I4" s="58"/>
    </row>
    <row r="5" spans="1:9" ht="15.75">
      <c r="A5" s="53"/>
      <c r="B5" s="53"/>
      <c r="C5" s="56"/>
      <c r="D5" s="59" t="s">
        <v>78</v>
      </c>
      <c r="E5" s="59"/>
      <c r="F5" s="29" t="s">
        <v>79</v>
      </c>
      <c r="G5" s="34" t="s">
        <v>80</v>
      </c>
      <c r="H5" s="59" t="s">
        <v>81</v>
      </c>
      <c r="I5" s="59"/>
    </row>
    <row r="6" spans="1:9" ht="65.25" customHeight="1">
      <c r="A6" s="54"/>
      <c r="B6" s="54"/>
      <c r="C6" s="57"/>
      <c r="D6" s="35" t="s">
        <v>121</v>
      </c>
      <c r="E6" s="36" t="s">
        <v>83</v>
      </c>
      <c r="F6" s="36" t="s">
        <v>84</v>
      </c>
      <c r="G6" s="35" t="s">
        <v>122</v>
      </c>
      <c r="H6" s="36" t="s">
        <v>85</v>
      </c>
      <c r="I6" s="36" t="s">
        <v>86</v>
      </c>
    </row>
    <row r="7" spans="1:9" ht="15.75">
      <c r="A7" s="13" t="s">
        <v>33</v>
      </c>
      <c r="B7" s="2" t="s">
        <v>34</v>
      </c>
      <c r="C7" s="14"/>
      <c r="D7" s="14"/>
      <c r="E7" s="14"/>
      <c r="F7" s="14"/>
      <c r="G7" s="14"/>
      <c r="H7" s="14"/>
      <c r="I7" s="14"/>
    </row>
    <row r="8" spans="1:9" ht="15.75">
      <c r="A8" s="15" t="s">
        <v>35</v>
      </c>
      <c r="B8" s="14" t="s">
        <v>99</v>
      </c>
      <c r="C8" s="17">
        <v>1604.1352853376359</v>
      </c>
      <c r="D8" s="17">
        <v>406.29599570624384</v>
      </c>
      <c r="E8" s="17">
        <v>206.65128963139188</v>
      </c>
      <c r="F8" s="17">
        <v>894.24720000000002</v>
      </c>
      <c r="G8" s="17">
        <v>96.940799999999996</v>
      </c>
      <c r="H8" s="17">
        <v>0</v>
      </c>
      <c r="I8" s="17">
        <v>0</v>
      </c>
    </row>
    <row r="9" spans="1:9" ht="15.75">
      <c r="A9" s="15" t="s">
        <v>36</v>
      </c>
      <c r="B9" s="14" t="s">
        <v>100</v>
      </c>
      <c r="C9" s="17">
        <v>1072.6062351173864</v>
      </c>
      <c r="D9" s="17">
        <v>594.66159292889211</v>
      </c>
      <c r="E9" s="17">
        <v>31.639042188494191</v>
      </c>
      <c r="F9" s="17">
        <v>415.52160000000003</v>
      </c>
      <c r="G9" s="17">
        <v>30.784000000000002</v>
      </c>
      <c r="H9" s="17">
        <v>0</v>
      </c>
      <c r="I9" s="17">
        <v>0</v>
      </c>
    </row>
    <row r="10" spans="1:9" ht="15.75">
      <c r="A10" s="15" t="s">
        <v>37</v>
      </c>
      <c r="B10" s="14" t="s">
        <v>38</v>
      </c>
      <c r="C10" s="17">
        <v>2940.8791867539221</v>
      </c>
      <c r="D10" s="17">
        <v>350.01347406025309</v>
      </c>
      <c r="E10" s="17">
        <v>130.65271394366863</v>
      </c>
      <c r="F10" s="17">
        <v>564.11209323000003</v>
      </c>
      <c r="G10" s="17">
        <v>1519.6009055200002</v>
      </c>
      <c r="H10" s="17">
        <v>199.1</v>
      </c>
      <c r="I10" s="17">
        <v>177.40000000000003</v>
      </c>
    </row>
    <row r="11" spans="1:9" ht="15.75">
      <c r="A11" s="15" t="s">
        <v>39</v>
      </c>
      <c r="B11" s="14" t="s">
        <v>101</v>
      </c>
      <c r="C11" s="17">
        <v>122.38448658008657</v>
      </c>
      <c r="D11" s="17">
        <v>39.72263679653679</v>
      </c>
      <c r="E11" s="17">
        <v>19.859519913419913</v>
      </c>
      <c r="F11" s="17">
        <v>20.546619480519482</v>
      </c>
      <c r="G11" s="17">
        <v>37.959952813852809</v>
      </c>
      <c r="H11" s="17">
        <v>2.4218181818181832</v>
      </c>
      <c r="I11" s="17">
        <v>1.8739393939393942</v>
      </c>
    </row>
    <row r="12" spans="1:9" ht="15.75">
      <c r="A12" s="15" t="s">
        <v>40</v>
      </c>
      <c r="B12" s="14" t="s">
        <v>102</v>
      </c>
      <c r="C12" s="17">
        <v>35.974670789141861</v>
      </c>
      <c r="D12" s="17">
        <v>15.521379104551308</v>
      </c>
      <c r="E12" s="17">
        <v>19.133291684590553</v>
      </c>
      <c r="F12" s="17">
        <v>0</v>
      </c>
      <c r="G12" s="17">
        <v>1.3200000000000003</v>
      </c>
      <c r="H12" s="17">
        <v>0</v>
      </c>
      <c r="I12" s="17">
        <v>0</v>
      </c>
    </row>
    <row r="13" spans="1:9" ht="15.75">
      <c r="A13" s="15" t="s">
        <v>41</v>
      </c>
      <c r="B13" s="14" t="s">
        <v>42</v>
      </c>
      <c r="C13" s="17">
        <v>278.01267205116523</v>
      </c>
      <c r="D13" s="17">
        <v>95.274093071914635</v>
      </c>
      <c r="E13" s="17">
        <v>33.776202672914259</v>
      </c>
      <c r="F13" s="17">
        <v>122.32660835074732</v>
      </c>
      <c r="G13" s="17">
        <v>26.635767955589042</v>
      </c>
      <c r="H13" s="17">
        <v>0</v>
      </c>
      <c r="I13" s="17">
        <v>0</v>
      </c>
    </row>
    <row r="14" spans="1:9" ht="15.75">
      <c r="A14" s="15" t="s">
        <v>43</v>
      </c>
      <c r="B14" s="14" t="s">
        <v>103</v>
      </c>
      <c r="C14" s="17">
        <v>83.38000000000001</v>
      </c>
      <c r="D14" s="17">
        <v>0</v>
      </c>
      <c r="E14" s="17">
        <v>37.840000000000003</v>
      </c>
      <c r="F14" s="17">
        <v>45.540000000000006</v>
      </c>
      <c r="G14" s="17">
        <v>0</v>
      </c>
      <c r="H14" s="17">
        <v>0</v>
      </c>
      <c r="I14" s="17">
        <v>0</v>
      </c>
    </row>
    <row r="15" spans="1:9" ht="15.75">
      <c r="A15" s="15" t="s">
        <v>44</v>
      </c>
      <c r="B15" s="14" t="s">
        <v>104</v>
      </c>
      <c r="C15" s="17">
        <v>10.502000000000001</v>
      </c>
      <c r="D15" s="17">
        <v>0</v>
      </c>
      <c r="E15" s="17">
        <v>3.3970000000000002</v>
      </c>
      <c r="F15" s="17">
        <v>7.1050000000000004</v>
      </c>
      <c r="G15" s="17">
        <v>0</v>
      </c>
      <c r="H15" s="17">
        <v>0</v>
      </c>
      <c r="I15" s="17">
        <v>0</v>
      </c>
    </row>
    <row r="16" spans="1:9" ht="15.75">
      <c r="A16" s="15" t="s">
        <v>45</v>
      </c>
      <c r="B16" s="14" t="s">
        <v>105</v>
      </c>
      <c r="C16" s="17">
        <v>6147.8745366293369</v>
      </c>
      <c r="D16" s="17">
        <v>1501.4891716683917</v>
      </c>
      <c r="E16" s="17">
        <v>482.94906003447937</v>
      </c>
      <c r="F16" s="17">
        <v>2069.3991210612671</v>
      </c>
      <c r="G16" s="17">
        <v>1713.241426289442</v>
      </c>
      <c r="H16" s="17">
        <v>201.52181818181819</v>
      </c>
      <c r="I16" s="17">
        <v>179.27393939393943</v>
      </c>
    </row>
    <row r="17" spans="1:11" ht="15.75">
      <c r="A17" s="13" t="s">
        <v>46</v>
      </c>
      <c r="B17" s="2" t="s">
        <v>47</v>
      </c>
      <c r="C17" s="17"/>
      <c r="D17" s="17"/>
      <c r="E17" s="17"/>
      <c r="F17" s="17"/>
      <c r="G17" s="17"/>
      <c r="H17" s="17"/>
      <c r="I17" s="17"/>
    </row>
    <row r="18" spans="1:11" ht="15.75">
      <c r="A18" s="15" t="s">
        <v>48</v>
      </c>
      <c r="B18" s="14" t="s">
        <v>106</v>
      </c>
      <c r="C18" s="17">
        <f>SUM(D18:I18)</f>
        <v>803.40000000000009</v>
      </c>
      <c r="D18" s="17">
        <f>+'[1]Crono Res Trechos'!E21+'[1]Crono Res Trechos'!F21+'[1]Crono Res Trechos'!G21+'[1]Crono Res Trechos'!H21</f>
        <v>312.70000000000005</v>
      </c>
      <c r="E18" s="17">
        <f>+'[1]Crono Res Trechos'!I21+'[1]Crono Res Trechos'!J21</f>
        <v>136.00000000000006</v>
      </c>
      <c r="F18" s="17">
        <f>+'[1]Crono Res Trechos'!K21+'[1]Crono Res Trechos'!L21</f>
        <v>98.699999999999989</v>
      </c>
      <c r="G18" s="17">
        <f>+'[1]Crono Res Trechos'!M21+'[1]Crono Res Trechos'!N21+'[1]Crono Res Trechos'!O21</f>
        <v>229.39999999999998</v>
      </c>
      <c r="H18" s="17">
        <f>+'[1]Crono Res Trechos'!P21</f>
        <v>16.700000000000006</v>
      </c>
      <c r="I18" s="17">
        <f>+'[1]Crono Res Trechos'!Q21</f>
        <v>9.8999999999999986</v>
      </c>
    </row>
    <row r="19" spans="1:11" ht="15.75">
      <c r="A19" s="15" t="s">
        <v>49</v>
      </c>
      <c r="B19" s="14" t="s">
        <v>107</v>
      </c>
      <c r="C19" s="17">
        <f>SUM(D19:I19)</f>
        <v>9.6</v>
      </c>
      <c r="D19" s="17">
        <f>+'[1]Crono Res Trechos'!E22+'[1]Crono Res Trechos'!F22+'[1]Crono Res Trechos'!G22+'[1]Crono Res Trechos'!H22</f>
        <v>0</v>
      </c>
      <c r="E19" s="17">
        <f>+'[1]Crono Res Trechos'!I22+'[1]Crono Res Trechos'!J22</f>
        <v>4.8</v>
      </c>
      <c r="F19" s="17">
        <f>+'[1]Crono Res Trechos'!K22+'[1]Crono Res Trechos'!L22</f>
        <v>4.8</v>
      </c>
      <c r="G19" s="17">
        <f>+'[1]Crono Res Trechos'!M22+'[1]Crono Res Trechos'!N22+'[1]Crono Res Trechos'!O22</f>
        <v>0</v>
      </c>
      <c r="H19" s="17">
        <f>+'[1]Crono Res Trechos'!P22</f>
        <v>0</v>
      </c>
      <c r="I19" s="17">
        <f>+'[1]Crono Res Trechos'!Q22</f>
        <v>0</v>
      </c>
    </row>
    <row r="20" spans="1:11" ht="15.75">
      <c r="A20" s="15" t="s">
        <v>50</v>
      </c>
      <c r="B20" s="14" t="s">
        <v>108</v>
      </c>
      <c r="C20" s="17">
        <f>SUM(D20:I20)</f>
        <v>813.00000000000011</v>
      </c>
      <c r="D20" s="17">
        <f>SUM(D18:D19)</f>
        <v>312.70000000000005</v>
      </c>
      <c r="E20" s="17">
        <f t="shared" ref="E20:I20" si="0">SUM(E18:E19)</f>
        <v>140.80000000000007</v>
      </c>
      <c r="F20" s="17">
        <f t="shared" si="0"/>
        <v>103.49999999999999</v>
      </c>
      <c r="G20" s="17">
        <f t="shared" si="0"/>
        <v>229.39999999999998</v>
      </c>
      <c r="H20" s="17">
        <f t="shared" si="0"/>
        <v>16.700000000000006</v>
      </c>
      <c r="I20" s="17">
        <f t="shared" si="0"/>
        <v>9.8999999999999986</v>
      </c>
    </row>
    <row r="21" spans="1:11" ht="15.75">
      <c r="A21" s="13" t="s">
        <v>51</v>
      </c>
      <c r="B21" s="2" t="s">
        <v>52</v>
      </c>
      <c r="C21" s="17"/>
      <c r="D21" s="17"/>
      <c r="E21" s="17"/>
      <c r="F21" s="17"/>
      <c r="G21" s="17"/>
      <c r="H21" s="17"/>
      <c r="I21" s="17"/>
    </row>
    <row r="22" spans="1:11" ht="15.75">
      <c r="A22" s="15" t="s">
        <v>53</v>
      </c>
      <c r="B22" s="14" t="s">
        <v>109</v>
      </c>
      <c r="C22" s="17">
        <f>SUM(D22:I22)</f>
        <v>564.00000000000011</v>
      </c>
      <c r="D22" s="17">
        <f>+'[1]Crono Res Trechos'!E26+'[1]Crono Res Trechos'!F26+'[1]Crono Res Trechos'!G26+'[1]Crono Res Trechos'!H26</f>
        <v>224.28000000000003</v>
      </c>
      <c r="E22" s="17">
        <f>+'[1]Crono Res Trechos'!I26+'[1]Crono Res Trechos'!J26</f>
        <v>99.6</v>
      </c>
      <c r="F22" s="17">
        <f>+'[1]Crono Res Trechos'!K26+'[1]Crono Res Trechos'!L26</f>
        <v>100.08000000000001</v>
      </c>
      <c r="G22" s="17">
        <f>+'[1]Crono Res Trechos'!M26+'[1]Crono Res Trechos'!N26+'[1]Crono Res Trechos'!O26</f>
        <v>132.95999999999998</v>
      </c>
      <c r="H22" s="17">
        <f>+'[1]Crono Res Trechos'!P26</f>
        <v>5.6400000000000015</v>
      </c>
      <c r="I22" s="17">
        <f>+'[1]Crono Res Trechos'!Q26</f>
        <v>1.4400000000000002</v>
      </c>
    </row>
    <row r="23" spans="1:11" ht="15.75">
      <c r="A23" s="15" t="s">
        <v>54</v>
      </c>
      <c r="B23" s="14" t="s">
        <v>107</v>
      </c>
      <c r="C23" s="17">
        <f>SUM(D23:I23)</f>
        <v>27.587399999999999</v>
      </c>
      <c r="D23" s="17">
        <f>+'[1]Crono Res Trechos'!E27+'[1]Crono Res Trechos'!F27+'[1]Crono Res Trechos'!G27+'[1]Crono Res Trechos'!H27</f>
        <v>0</v>
      </c>
      <c r="E23" s="17">
        <f>+'[1]Crono Res Trechos'!I27+'[1]Crono Res Trechos'!J27</f>
        <v>15.2874</v>
      </c>
      <c r="F23" s="17">
        <f>+'[1]Crono Res Trechos'!K27+'[1]Crono Res Trechos'!L27</f>
        <v>12.299999999999999</v>
      </c>
      <c r="G23" s="17">
        <f>+'[1]Crono Res Trechos'!M27+'[1]Crono Res Trechos'!N27+'[1]Crono Res Trechos'!O27</f>
        <v>0</v>
      </c>
      <c r="H23" s="17">
        <f>+'[1]Crono Res Trechos'!P27</f>
        <v>0</v>
      </c>
      <c r="I23" s="17">
        <f>+'[1]Crono Res Trechos'!Q27</f>
        <v>0</v>
      </c>
    </row>
    <row r="24" spans="1:11" ht="15.75">
      <c r="A24" s="15" t="s">
        <v>55</v>
      </c>
      <c r="B24" s="14" t="s">
        <v>110</v>
      </c>
      <c r="C24" s="17">
        <f>SUM(D24:I24)</f>
        <v>591.5874</v>
      </c>
      <c r="D24" s="17">
        <f>SUM(D22:D23)</f>
        <v>224.28000000000003</v>
      </c>
      <c r="E24" s="17">
        <f t="shared" ref="E24:I24" si="1">SUM(E22:E23)</f>
        <v>114.8874</v>
      </c>
      <c r="F24" s="17">
        <f t="shared" si="1"/>
        <v>112.38000000000001</v>
      </c>
      <c r="G24" s="17">
        <f t="shared" si="1"/>
        <v>132.95999999999998</v>
      </c>
      <c r="H24" s="17">
        <f t="shared" si="1"/>
        <v>5.6400000000000015</v>
      </c>
      <c r="I24" s="17">
        <f t="shared" si="1"/>
        <v>1.4400000000000002</v>
      </c>
    </row>
    <row r="25" spans="1:11" ht="15.75">
      <c r="A25" s="13" t="s">
        <v>56</v>
      </c>
      <c r="B25" s="2" t="s">
        <v>57</v>
      </c>
      <c r="C25" s="17"/>
      <c r="D25" s="17"/>
      <c r="E25" s="17"/>
      <c r="F25" s="17"/>
      <c r="G25" s="17"/>
      <c r="H25" s="17"/>
      <c r="I25" s="17"/>
    </row>
    <row r="26" spans="1:11" ht="15.75">
      <c r="A26" s="15" t="s">
        <v>58</v>
      </c>
      <c r="B26" s="14" t="s">
        <v>111</v>
      </c>
      <c r="C26" s="17">
        <f>SUM(D26:I26)</f>
        <v>43.54</v>
      </c>
      <c r="D26" s="17">
        <f>+'[1]Crono Res Trechos'!E31+'[1]Crono Res Trechos'!F31+'[1]Crono Res Trechos'!G31+'[1]Crono Res Trechos'!H31</f>
        <v>0</v>
      </c>
      <c r="E26" s="17">
        <f>+'[1]Crono Res Trechos'!I31+'[1]Crono Res Trechos'!J31</f>
        <v>21.77</v>
      </c>
      <c r="F26" s="17">
        <f>+'[1]Crono Res Trechos'!K31+'[1]Crono Res Trechos'!L31</f>
        <v>21.77</v>
      </c>
      <c r="G26" s="17">
        <f>+'[1]Crono Res Trechos'!M31+'[1]Crono Res Trechos'!N31+'[1]Crono Res Trechos'!O31</f>
        <v>0</v>
      </c>
      <c r="H26" s="17">
        <f>+'[1]Crono Res Trechos'!P31</f>
        <v>0</v>
      </c>
      <c r="I26" s="17">
        <f>+'[1]Crono Res Trechos'!Q31</f>
        <v>0</v>
      </c>
    </row>
    <row r="27" spans="1:11" ht="15.75">
      <c r="A27" s="15" t="s">
        <v>118</v>
      </c>
      <c r="B27" s="14" t="s">
        <v>112</v>
      </c>
      <c r="C27" s="17">
        <f>SUM(D27:I27)</f>
        <v>43.54</v>
      </c>
      <c r="D27" s="17">
        <f>+D26</f>
        <v>0</v>
      </c>
      <c r="E27" s="17">
        <f t="shared" ref="E27:I27" si="2">+E26</f>
        <v>21.77</v>
      </c>
      <c r="F27" s="17">
        <f t="shared" si="2"/>
        <v>21.77</v>
      </c>
      <c r="G27" s="17">
        <f t="shared" si="2"/>
        <v>0</v>
      </c>
      <c r="H27" s="17">
        <f t="shared" si="2"/>
        <v>0</v>
      </c>
      <c r="I27" s="17">
        <f t="shared" si="2"/>
        <v>0</v>
      </c>
    </row>
    <row r="28" spans="1:11" ht="32.25" customHeight="1">
      <c r="A28" s="13" t="s">
        <v>59</v>
      </c>
      <c r="B28" s="20" t="s">
        <v>60</v>
      </c>
      <c r="C28" s="44">
        <v>183.96316792133558</v>
      </c>
      <c r="D28" s="44">
        <v>62.759685695657829</v>
      </c>
      <c r="E28" s="44">
        <v>18.447152288177733</v>
      </c>
      <c r="F28" s="44">
        <v>93.694044661500016</v>
      </c>
      <c r="G28" s="44">
        <v>9.0622852760000008</v>
      </c>
      <c r="H28" s="44">
        <v>0</v>
      </c>
      <c r="I28" s="44">
        <v>0</v>
      </c>
    </row>
    <row r="29" spans="1:11" ht="33.75" customHeight="1">
      <c r="A29" s="13" t="s">
        <v>61</v>
      </c>
      <c r="B29" s="22" t="s">
        <v>119</v>
      </c>
      <c r="C29" s="21">
        <v>7779.9651045506725</v>
      </c>
      <c r="D29" s="21">
        <v>2101.2288573640494</v>
      </c>
      <c r="E29" s="21">
        <v>778.85361232265723</v>
      </c>
      <c r="F29" s="21">
        <v>2400.7431657227671</v>
      </c>
      <c r="G29" s="21">
        <v>2084.6637115654416</v>
      </c>
      <c r="H29" s="21">
        <v>223.86181818181819</v>
      </c>
      <c r="I29" s="21">
        <v>190.61393939393943</v>
      </c>
    </row>
    <row r="30" spans="1:11" ht="15.75">
      <c r="A30" s="13" t="s">
        <v>62</v>
      </c>
      <c r="B30" s="2" t="s">
        <v>63</v>
      </c>
      <c r="C30" s="17"/>
      <c r="D30" s="17"/>
      <c r="E30" s="17"/>
      <c r="F30" s="17"/>
      <c r="G30" s="17"/>
      <c r="H30" s="17"/>
      <c r="I30" s="17"/>
    </row>
    <row r="31" spans="1:11" ht="15.75">
      <c r="A31" s="15" t="s">
        <v>64</v>
      </c>
      <c r="B31" s="14" t="s">
        <v>113</v>
      </c>
      <c r="C31" s="17">
        <f t="shared" ref="C31:C35" si="3">SUM(D31:I31)</f>
        <v>549.42015442187335</v>
      </c>
      <c r="D31" s="17">
        <f>+'[1]Crono Res Trechos'!E39+'[1]Crono Res Trechos'!F39+'[1]Crono Res Trechos'!G39+'[1]Crono Res Trechos'!H39</f>
        <v>311.54807525869688</v>
      </c>
      <c r="E31" s="17">
        <f>+'[1]Crono Res Trechos'!I39+'[1]Crono Res Trechos'!J39</f>
        <v>97.868467241302582</v>
      </c>
      <c r="F31" s="17">
        <f>+'[1]Crono Res Trechos'!K39+'[1]Crono Res Trechos'!L39</f>
        <v>40.755217919432127</v>
      </c>
      <c r="G31" s="17">
        <f>+'[1]Crono Res Trechos'!M39+'[1]Crono Res Trechos'!N39+'[1]Crono Res Trechos'!O39</f>
        <v>83.482068295000573</v>
      </c>
      <c r="H31" s="17">
        <f>+'[1]Crono Res Trechos'!P39</f>
        <v>8.1710690805490582</v>
      </c>
      <c r="I31" s="17">
        <f>+'[1]Crono Res Trechos'!Q39</f>
        <v>7.5952566268921338</v>
      </c>
      <c r="J31" s="1"/>
      <c r="K31" s="1"/>
    </row>
    <row r="32" spans="1:11" ht="15.75">
      <c r="A32" s="15" t="s">
        <v>65</v>
      </c>
      <c r="B32" s="14" t="s">
        <v>66</v>
      </c>
      <c r="C32" s="17">
        <f t="shared" si="3"/>
        <v>88.40000000000002</v>
      </c>
      <c r="D32" s="17">
        <f>+'[1]Crono Res Trechos'!E40+'[1]Crono Res Trechos'!F40+'[1]Crono Res Trechos'!G40+'[1]Crono Res Trechos'!H40</f>
        <v>88.40000000000002</v>
      </c>
      <c r="E32" s="17">
        <f>+'[1]Crono Res Trechos'!I40+'[1]Crono Res Trechos'!J40</f>
        <v>0</v>
      </c>
      <c r="F32" s="17">
        <f>+'[1]Crono Res Trechos'!K40+'[1]Crono Res Trechos'!L40</f>
        <v>0</v>
      </c>
      <c r="G32" s="17">
        <f>+'[1]Crono Res Trechos'!M40+'[1]Crono Res Trechos'!N40+'[1]Crono Res Trechos'!O40</f>
        <v>0</v>
      </c>
      <c r="H32" s="17">
        <f>+'[1]Crono Res Trechos'!P40</f>
        <v>0</v>
      </c>
      <c r="I32" s="17">
        <f>+'[1]Crono Res Trechos'!Q40</f>
        <v>0</v>
      </c>
    </row>
    <row r="33" spans="1:9" ht="15.75">
      <c r="A33" s="15" t="s">
        <v>67</v>
      </c>
      <c r="B33" s="14" t="s">
        <v>68</v>
      </c>
      <c r="C33" s="17">
        <f t="shared" si="3"/>
        <v>157.91999999999999</v>
      </c>
      <c r="D33" s="17">
        <f>+'[1]Crono Res Trechos'!E41+'[1]Crono Res Trechos'!F41+'[1]Crono Res Trechos'!G41+'[1]Crono Res Trechos'!H41</f>
        <v>122.16</v>
      </c>
      <c r="E33" s="17">
        <f>+'[1]Crono Res Trechos'!I41+'[1]Crono Res Trechos'!J41</f>
        <v>14.04</v>
      </c>
      <c r="F33" s="17">
        <f>+'[1]Crono Res Trechos'!K41+'[1]Crono Res Trechos'!L41</f>
        <v>0</v>
      </c>
      <c r="G33" s="17">
        <f>+'[1]Crono Res Trechos'!M41+'[1]Crono Res Trechos'!N41+'[1]Crono Res Trechos'!O41</f>
        <v>13.559999999999997</v>
      </c>
      <c r="H33" s="17">
        <f>+'[1]Crono Res Trechos'!P41</f>
        <v>8.16</v>
      </c>
      <c r="I33" s="17">
        <f>+'[1]Crono Res Trechos'!Q41</f>
        <v>0</v>
      </c>
    </row>
    <row r="34" spans="1:9" ht="15.75">
      <c r="A34" s="15" t="s">
        <v>69</v>
      </c>
      <c r="B34" s="14" t="s">
        <v>70</v>
      </c>
      <c r="C34" s="17">
        <f t="shared" si="3"/>
        <v>0</v>
      </c>
      <c r="D34" s="17">
        <f>+'[1]Crono Res Trechos'!E42+'[1]Crono Res Trechos'!F42+'[1]Crono Res Trechos'!G42+'[1]Crono Res Trechos'!H42</f>
        <v>0</v>
      </c>
      <c r="E34" s="17">
        <f>+'[1]Crono Res Trechos'!I42+'[1]Crono Res Trechos'!J42</f>
        <v>0</v>
      </c>
      <c r="F34" s="17">
        <f>+'[1]Crono Res Trechos'!K42+'[1]Crono Res Trechos'!L42</f>
        <v>0</v>
      </c>
      <c r="G34" s="17">
        <f>+'[1]Crono Res Trechos'!M42+'[1]Crono Res Trechos'!N42+'[1]Crono Res Trechos'!O42</f>
        <v>0</v>
      </c>
      <c r="H34" s="17">
        <f>+'[1]Crono Res Trechos'!P42</f>
        <v>0</v>
      </c>
      <c r="I34" s="17">
        <f>+'[1]Crono Res Trechos'!Q42</f>
        <v>0</v>
      </c>
    </row>
    <row r="35" spans="1:9" ht="15.75">
      <c r="A35" s="15" t="s">
        <v>71</v>
      </c>
      <c r="B35" s="14" t="s">
        <v>114</v>
      </c>
      <c r="C35" s="17">
        <f t="shared" si="3"/>
        <v>795.74015442187329</v>
      </c>
      <c r="D35" s="17">
        <f>SUM(D31:D34)</f>
        <v>522.10807525869689</v>
      </c>
      <c r="E35" s="17">
        <f t="shared" ref="E35:I35" si="4">SUM(E31:E34)</f>
        <v>111.90846724130259</v>
      </c>
      <c r="F35" s="17">
        <f t="shared" si="4"/>
        <v>40.755217919432127</v>
      </c>
      <c r="G35" s="17">
        <f t="shared" si="4"/>
        <v>97.042068295000576</v>
      </c>
      <c r="H35" s="17">
        <f t="shared" si="4"/>
        <v>16.331069080549057</v>
      </c>
      <c r="I35" s="17">
        <f t="shared" si="4"/>
        <v>7.5952566268921338</v>
      </c>
    </row>
    <row r="36" spans="1:9" ht="15.75">
      <c r="A36" s="13" t="s">
        <v>72</v>
      </c>
      <c r="B36" s="2" t="s">
        <v>73</v>
      </c>
      <c r="C36" s="21">
        <v>8575.7052589725445</v>
      </c>
      <c r="D36" s="21">
        <v>2623.3369326227462</v>
      </c>
      <c r="E36" s="21">
        <v>890.76207956395979</v>
      </c>
      <c r="F36" s="21">
        <v>2441.4983836421993</v>
      </c>
      <c r="G36" s="21">
        <v>2181.7057798604424</v>
      </c>
      <c r="H36" s="21">
        <v>240.19288726236726</v>
      </c>
      <c r="I36" s="21">
        <v>198.20919602083157</v>
      </c>
    </row>
    <row r="37" spans="1:9" ht="15.75">
      <c r="A37" s="13" t="s">
        <v>74</v>
      </c>
      <c r="B37" s="2" t="s">
        <v>115</v>
      </c>
      <c r="C37" s="45">
        <f>SUM(D37:I37)</f>
        <v>1091.2450522168544</v>
      </c>
      <c r="D37" s="45">
        <f>+'[2]Res Trechos'!D39+'[2]Res Trechos'!E39+'[2]Res Trechos'!F39+'[2]Res Trechos'!G39</f>
        <v>818.85477248301424</v>
      </c>
      <c r="E37" s="45">
        <f>+'[2]Res Trechos'!H39+'[2]Res Trechos'!I39</f>
        <v>131.28120544370177</v>
      </c>
      <c r="F37" s="45">
        <f>+'[2]Res Trechos'!J39+'[2]Res Trechos'!K39</f>
        <v>23.164010611208063</v>
      </c>
      <c r="G37" s="45">
        <f>+'[2]Res Trechos'!L39+'[2]Res Trechos'!M39+'[2]Res Trechos'!N39</f>
        <v>86.074482024417279</v>
      </c>
      <c r="H37" s="45">
        <f>+'[2]Res Trechos'!O39</f>
        <v>23.699512573964135</v>
      </c>
      <c r="I37" s="45">
        <f>+'[2]Res Trechos'!P39</f>
        <v>8.1710690805490582</v>
      </c>
    </row>
    <row r="38" spans="1:9" ht="16.5" thickBot="1">
      <c r="A38" s="23" t="s">
        <v>75</v>
      </c>
      <c r="B38" s="24" t="s">
        <v>117</v>
      </c>
      <c r="C38" s="25">
        <v>8719.4546189725461</v>
      </c>
      <c r="D38" s="25">
        <v>2623.3369326227462</v>
      </c>
      <c r="E38" s="25">
        <v>890.76207956395979</v>
      </c>
      <c r="F38" s="25">
        <v>2572.4752636421995</v>
      </c>
      <c r="G38" s="25">
        <v>2194.4782598604424</v>
      </c>
      <c r="H38" s="25">
        <v>240.19288726236726</v>
      </c>
      <c r="I38" s="25">
        <v>198.20919602083157</v>
      </c>
    </row>
    <row r="39" spans="1:9" ht="15.75">
      <c r="A39" s="14" t="s">
        <v>116</v>
      </c>
      <c r="B39" s="14"/>
      <c r="C39" s="14"/>
      <c r="D39" s="14"/>
      <c r="E39" s="14"/>
      <c r="F39" s="14"/>
      <c r="G39" s="14"/>
      <c r="H39" s="14"/>
      <c r="I39" s="14"/>
    </row>
    <row r="40" spans="1:9" ht="15.75">
      <c r="A40" s="14" t="s">
        <v>120</v>
      </c>
      <c r="B40" s="14"/>
      <c r="C40" s="16"/>
      <c r="D40" s="14"/>
      <c r="E40" s="14"/>
      <c r="F40" s="14"/>
      <c r="G40" s="14"/>
      <c r="H40" s="14"/>
      <c r="I40" s="14"/>
    </row>
  </sheetData>
  <mergeCells count="5">
    <mergeCell ref="A4:B6"/>
    <mergeCell ref="C4:C6"/>
    <mergeCell ref="D4:I4"/>
    <mergeCell ref="D5:E5"/>
    <mergeCell ref="H5:I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</sheetPr>
  <dimension ref="A1:I39"/>
  <sheetViews>
    <sheetView workbookViewId="0"/>
  </sheetViews>
  <sheetFormatPr defaultRowHeight="15"/>
  <cols>
    <col min="1" max="1" width="7.85546875" customWidth="1"/>
    <col min="2" max="2" width="54.42578125" customWidth="1"/>
    <col min="3" max="3" width="15.5703125" customWidth="1"/>
    <col min="4" max="4" width="12.85546875" customWidth="1"/>
    <col min="5" max="5" width="12" customWidth="1"/>
    <col min="6" max="6" width="12.85546875" customWidth="1"/>
    <col min="7" max="7" width="11.140625" customWidth="1"/>
  </cols>
  <sheetData>
    <row r="1" spans="1:7" ht="15.75">
      <c r="A1" s="46" t="s">
        <v>156</v>
      </c>
      <c r="B1" s="3"/>
      <c r="C1" s="3"/>
      <c r="D1" s="3"/>
      <c r="E1" s="3"/>
      <c r="F1" s="3"/>
      <c r="G1" s="3"/>
    </row>
    <row r="2" spans="1:7" ht="15.75">
      <c r="A2" s="2"/>
      <c r="B2" s="3"/>
      <c r="C2" s="3"/>
      <c r="D2" s="3"/>
      <c r="E2" s="3"/>
      <c r="F2" s="3"/>
      <c r="G2" s="3"/>
    </row>
    <row r="3" spans="1:7" ht="16.5" thickBot="1">
      <c r="A3" s="32"/>
      <c r="B3" s="32"/>
      <c r="C3" s="32"/>
      <c r="D3" s="4"/>
      <c r="E3" s="5"/>
      <c r="F3" s="5"/>
      <c r="G3" s="5"/>
    </row>
    <row r="4" spans="1:7" ht="15.75">
      <c r="A4" s="52" t="s">
        <v>76</v>
      </c>
      <c r="B4" s="52"/>
      <c r="C4" s="55" t="s">
        <v>97</v>
      </c>
      <c r="D4" s="58" t="s">
        <v>133</v>
      </c>
      <c r="E4" s="58"/>
      <c r="F4" s="58"/>
      <c r="G4" s="58"/>
    </row>
    <row r="5" spans="1:7" ht="32.25" customHeight="1">
      <c r="A5" s="54"/>
      <c r="B5" s="54"/>
      <c r="C5" s="57"/>
      <c r="D5" s="36" t="s">
        <v>78</v>
      </c>
      <c r="E5" s="36" t="s">
        <v>79</v>
      </c>
      <c r="F5" s="36" t="s">
        <v>80</v>
      </c>
      <c r="G5" s="36" t="s">
        <v>81</v>
      </c>
    </row>
    <row r="6" spans="1:7" ht="15.75">
      <c r="A6" s="13" t="s">
        <v>33</v>
      </c>
      <c r="B6" s="2" t="s">
        <v>34</v>
      </c>
      <c r="C6" s="14"/>
      <c r="D6" s="14"/>
      <c r="E6" s="3"/>
      <c r="F6" s="3"/>
      <c r="G6" s="3"/>
    </row>
    <row r="7" spans="1:7" ht="15.75">
      <c r="A7" s="15" t="s">
        <v>35</v>
      </c>
      <c r="B7" s="14" t="s">
        <v>99</v>
      </c>
      <c r="C7" s="17">
        <v>1604.1352853376359</v>
      </c>
      <c r="D7" s="17">
        <v>612.94728533763578</v>
      </c>
      <c r="E7" s="17">
        <v>894.24720000000002</v>
      </c>
      <c r="F7" s="17">
        <v>96.940799999999996</v>
      </c>
      <c r="G7" s="17">
        <v>0</v>
      </c>
    </row>
    <row r="8" spans="1:7" ht="15.75">
      <c r="A8" s="15" t="s">
        <v>36</v>
      </c>
      <c r="B8" s="14" t="s">
        <v>100</v>
      </c>
      <c r="C8" s="17">
        <v>1072.6062351173864</v>
      </c>
      <c r="D8" s="17">
        <v>626.30063511738626</v>
      </c>
      <c r="E8" s="17">
        <v>415.52160000000003</v>
      </c>
      <c r="F8" s="17">
        <v>30.784000000000002</v>
      </c>
      <c r="G8" s="17">
        <v>0</v>
      </c>
    </row>
    <row r="9" spans="1:7" ht="15.75">
      <c r="A9" s="15" t="s">
        <v>37</v>
      </c>
      <c r="B9" s="14" t="s">
        <v>38</v>
      </c>
      <c r="C9" s="17">
        <v>2940.8791867539221</v>
      </c>
      <c r="D9" s="17">
        <v>480.66618800392172</v>
      </c>
      <c r="E9" s="17">
        <v>564.11209323000003</v>
      </c>
      <c r="F9" s="17">
        <v>1519.6009055200002</v>
      </c>
      <c r="G9" s="17">
        <v>376.5</v>
      </c>
    </row>
    <row r="10" spans="1:7" ht="15.75">
      <c r="A10" s="15" t="s">
        <v>39</v>
      </c>
      <c r="B10" s="14" t="s">
        <v>101</v>
      </c>
      <c r="C10" s="17">
        <v>122.38448658008657</v>
      </c>
      <c r="D10" s="17">
        <v>59.582156709956706</v>
      </c>
      <c r="E10" s="17">
        <v>20.546619480519482</v>
      </c>
      <c r="F10" s="17">
        <v>37.959952813852809</v>
      </c>
      <c r="G10" s="17">
        <v>4.2957575757575777</v>
      </c>
    </row>
    <row r="11" spans="1:7" ht="15.75">
      <c r="A11" s="15" t="s">
        <v>40</v>
      </c>
      <c r="B11" s="14" t="s">
        <v>102</v>
      </c>
      <c r="C11" s="17">
        <v>35.974670789141861</v>
      </c>
      <c r="D11" s="17">
        <v>34.654670789141861</v>
      </c>
      <c r="E11" s="17">
        <v>0</v>
      </c>
      <c r="F11" s="17">
        <v>1.3200000000000003</v>
      </c>
      <c r="G11" s="17">
        <v>0</v>
      </c>
    </row>
    <row r="12" spans="1:7" ht="15.75">
      <c r="A12" s="15" t="s">
        <v>41</v>
      </c>
      <c r="B12" s="14" t="s">
        <v>42</v>
      </c>
      <c r="C12" s="17">
        <v>278.01267205116523</v>
      </c>
      <c r="D12" s="17">
        <v>129.0502957448289</v>
      </c>
      <c r="E12" s="17">
        <v>122.32660835074732</v>
      </c>
      <c r="F12" s="17">
        <v>26.635767955589042</v>
      </c>
      <c r="G12" s="17">
        <v>0</v>
      </c>
    </row>
    <row r="13" spans="1:7" ht="15.75">
      <c r="A13" s="15" t="s">
        <v>43</v>
      </c>
      <c r="B13" s="14" t="s">
        <v>103</v>
      </c>
      <c r="C13" s="17">
        <v>83.38000000000001</v>
      </c>
      <c r="D13" s="17">
        <v>37.840000000000003</v>
      </c>
      <c r="E13" s="17">
        <v>45.540000000000006</v>
      </c>
      <c r="F13" s="17">
        <v>0</v>
      </c>
      <c r="G13" s="17">
        <v>0</v>
      </c>
    </row>
    <row r="14" spans="1:7" ht="15.75">
      <c r="A14" s="15" t="s">
        <v>44</v>
      </c>
      <c r="B14" s="14" t="s">
        <v>104</v>
      </c>
      <c r="C14" s="17">
        <v>10.502000000000001</v>
      </c>
      <c r="D14" s="17">
        <v>3.3970000000000002</v>
      </c>
      <c r="E14" s="17">
        <v>7.1050000000000004</v>
      </c>
      <c r="F14" s="17">
        <v>0</v>
      </c>
      <c r="G14" s="17">
        <v>0</v>
      </c>
    </row>
    <row r="15" spans="1:7" ht="15.75">
      <c r="A15" s="15" t="s">
        <v>45</v>
      </c>
      <c r="B15" s="14" t="s">
        <v>105</v>
      </c>
      <c r="C15" s="17">
        <v>6147.8745366293369</v>
      </c>
      <c r="D15" s="17">
        <v>1984.438231702871</v>
      </c>
      <c r="E15" s="17">
        <v>2069.3991210612671</v>
      </c>
      <c r="F15" s="17">
        <v>1713.241426289442</v>
      </c>
      <c r="G15" s="17">
        <v>380.79575757575759</v>
      </c>
    </row>
    <row r="16" spans="1:7" ht="15.75">
      <c r="A16" s="13" t="s">
        <v>46</v>
      </c>
      <c r="B16" s="2" t="s">
        <v>47</v>
      </c>
      <c r="C16" s="17"/>
      <c r="D16" s="17"/>
      <c r="E16" s="17"/>
      <c r="F16" s="17"/>
      <c r="G16" s="17"/>
    </row>
    <row r="17" spans="1:9" ht="15.75">
      <c r="A17" s="15" t="s">
        <v>48</v>
      </c>
      <c r="B17" s="14" t="s">
        <v>106</v>
      </c>
      <c r="C17" s="17">
        <f>SUM(D17:G17)</f>
        <v>803.40000000000009</v>
      </c>
      <c r="D17" s="17">
        <f>+'[1]Crono Res Ferrovias'!E19+'[1]Crono Res Ferrovias'!F19</f>
        <v>448.7000000000001</v>
      </c>
      <c r="E17" s="17">
        <f>+'[1]Crono Res Ferrovias'!G19</f>
        <v>98.699999999999989</v>
      </c>
      <c r="F17" s="17">
        <f>+'[1]Crono Res Ferrovias'!H19</f>
        <v>229.39999999999998</v>
      </c>
      <c r="G17" s="17">
        <f>+'[1]Crono Res Ferrovias'!I19+'[1]Crono Res Ferrovias'!J19</f>
        <v>26.600000000000005</v>
      </c>
    </row>
    <row r="18" spans="1:9" ht="15.75">
      <c r="A18" s="15" t="s">
        <v>49</v>
      </c>
      <c r="B18" s="14" t="s">
        <v>107</v>
      </c>
      <c r="C18" s="17">
        <f>SUM(D18:G18)</f>
        <v>9.6</v>
      </c>
      <c r="D18" s="17">
        <f>+'[1]Crono Res Ferrovias'!E20+'[1]Crono Res Ferrovias'!F20</f>
        <v>4.8</v>
      </c>
      <c r="E18" s="17">
        <f>+'[1]Crono Res Ferrovias'!G20</f>
        <v>4.8</v>
      </c>
      <c r="F18" s="17">
        <f>+'[1]Crono Res Ferrovias'!H20</f>
        <v>0</v>
      </c>
      <c r="G18" s="17">
        <f>+'[1]Crono Res Ferrovias'!I20+'[1]Crono Res Ferrovias'!J20</f>
        <v>0</v>
      </c>
    </row>
    <row r="19" spans="1:9" ht="15.75">
      <c r="A19" s="15" t="s">
        <v>50</v>
      </c>
      <c r="B19" s="14" t="s">
        <v>108</v>
      </c>
      <c r="C19" s="17">
        <f>SUM(D19:G19)</f>
        <v>813.00000000000011</v>
      </c>
      <c r="D19" s="17">
        <f>SUM(D17:D18)</f>
        <v>453.50000000000011</v>
      </c>
      <c r="E19" s="17">
        <f t="shared" ref="E19:G19" si="0">SUM(E17:E18)</f>
        <v>103.49999999999999</v>
      </c>
      <c r="F19" s="17">
        <f t="shared" si="0"/>
        <v>229.39999999999998</v>
      </c>
      <c r="G19" s="17">
        <f t="shared" si="0"/>
        <v>26.600000000000005</v>
      </c>
    </row>
    <row r="20" spans="1:9" ht="15.75">
      <c r="A20" s="13" t="s">
        <v>51</v>
      </c>
      <c r="B20" s="2" t="s">
        <v>52</v>
      </c>
      <c r="C20" s="17"/>
      <c r="D20" s="17"/>
      <c r="E20" s="17"/>
      <c r="F20" s="17"/>
      <c r="G20" s="17"/>
    </row>
    <row r="21" spans="1:9" ht="15.75">
      <c r="A21" s="15" t="s">
        <v>53</v>
      </c>
      <c r="B21" s="14" t="s">
        <v>109</v>
      </c>
      <c r="C21" s="17">
        <f>SUM(D21:G21)</f>
        <v>564.00000000000011</v>
      </c>
      <c r="D21" s="17">
        <f>+'[1]Crono Res Ferrovias'!E24+'[1]Crono Res Ferrovias'!F24</f>
        <v>323.88</v>
      </c>
      <c r="E21" s="17">
        <f>+'[1]Crono Res Ferrovias'!G24</f>
        <v>100.08000000000001</v>
      </c>
      <c r="F21" s="17">
        <f>+'[1]Crono Res Ferrovias'!H24</f>
        <v>132.95999999999998</v>
      </c>
      <c r="G21" s="17">
        <f>+'[1]Crono Res Ferrovias'!I24+'[1]Crono Res Ferrovias'!J24</f>
        <v>7.0800000000000018</v>
      </c>
    </row>
    <row r="22" spans="1:9" ht="15.75">
      <c r="A22" s="15" t="s">
        <v>54</v>
      </c>
      <c r="B22" s="14" t="s">
        <v>107</v>
      </c>
      <c r="C22" s="17">
        <f>SUM(D22:G22)</f>
        <v>27.587399999999999</v>
      </c>
      <c r="D22" s="17">
        <f>+'[1]Crono Res Ferrovias'!E25+'[1]Crono Res Ferrovias'!F25</f>
        <v>15.2874</v>
      </c>
      <c r="E22" s="17">
        <f>+'[1]Crono Res Ferrovias'!G25</f>
        <v>12.299999999999999</v>
      </c>
      <c r="F22" s="17">
        <f>+'[1]Crono Res Ferrovias'!H25</f>
        <v>0</v>
      </c>
      <c r="G22" s="17">
        <f>+'[1]Crono Res Ferrovias'!I25+'[1]Crono Res Ferrovias'!J25</f>
        <v>0</v>
      </c>
    </row>
    <row r="23" spans="1:9" ht="15.75">
      <c r="A23" s="15" t="s">
        <v>55</v>
      </c>
      <c r="B23" s="14" t="s">
        <v>110</v>
      </c>
      <c r="C23" s="17">
        <f>SUM(D23:G23)</f>
        <v>591.5874</v>
      </c>
      <c r="D23" s="17">
        <f>SUM(D21:D22)</f>
        <v>339.16739999999999</v>
      </c>
      <c r="E23" s="17">
        <f t="shared" ref="E23:G23" si="1">SUM(E21:E22)</f>
        <v>112.38000000000001</v>
      </c>
      <c r="F23" s="17">
        <f t="shared" si="1"/>
        <v>132.95999999999998</v>
      </c>
      <c r="G23" s="17">
        <f t="shared" si="1"/>
        <v>7.0800000000000018</v>
      </c>
    </row>
    <row r="24" spans="1:9" ht="15.75">
      <c r="A24" s="13" t="s">
        <v>56</v>
      </c>
      <c r="B24" s="2" t="s">
        <v>57</v>
      </c>
      <c r="C24" s="17"/>
      <c r="D24" s="17"/>
      <c r="E24" s="17"/>
      <c r="F24" s="17"/>
      <c r="G24" s="17"/>
    </row>
    <row r="25" spans="1:9" ht="15.75">
      <c r="A25" s="15" t="s">
        <v>58</v>
      </c>
      <c r="B25" s="14" t="s">
        <v>111</v>
      </c>
      <c r="C25" s="17">
        <f>SUM(D25:G25)</f>
        <v>43.54</v>
      </c>
      <c r="D25" s="17">
        <f>+'[1]Crono Res Ferrovias'!E29+'[1]Crono Res Ferrovias'!F29</f>
        <v>21.77</v>
      </c>
      <c r="E25" s="17">
        <f>+'[1]Crono Res Ferrovias'!G29</f>
        <v>21.77</v>
      </c>
      <c r="F25" s="17">
        <f>+'[1]Crono Res Ferrovias'!H29</f>
        <v>0</v>
      </c>
      <c r="G25" s="17">
        <f>+'[1]Crono Res Ferrovias'!I29+'[1]Crono Res Ferrovias'!J29</f>
        <v>0</v>
      </c>
    </row>
    <row r="26" spans="1:9" ht="15.75">
      <c r="A26" s="15" t="s">
        <v>118</v>
      </c>
      <c r="B26" s="14" t="s">
        <v>112</v>
      </c>
      <c r="C26" s="17">
        <f>SUM(D26:G26)</f>
        <v>43.54</v>
      </c>
      <c r="D26" s="17">
        <f>+D25</f>
        <v>21.77</v>
      </c>
      <c r="E26" s="17">
        <f t="shared" ref="E26:G26" si="2">+E25</f>
        <v>21.77</v>
      </c>
      <c r="F26" s="17">
        <f t="shared" si="2"/>
        <v>0</v>
      </c>
      <c r="G26" s="17">
        <f t="shared" si="2"/>
        <v>0</v>
      </c>
    </row>
    <row r="27" spans="1:9" ht="32.25" customHeight="1">
      <c r="A27" s="13" t="s">
        <v>59</v>
      </c>
      <c r="B27" s="20" t="s">
        <v>60</v>
      </c>
      <c r="C27" s="21">
        <v>183.96316792133558</v>
      </c>
      <c r="D27" s="21">
        <v>81.206837983835555</v>
      </c>
      <c r="E27" s="21">
        <v>93.694044661500016</v>
      </c>
      <c r="F27" s="21">
        <v>9.0622852760000008</v>
      </c>
      <c r="G27" s="21">
        <v>0</v>
      </c>
    </row>
    <row r="28" spans="1:9" ht="33.75" customHeight="1">
      <c r="A28" s="13" t="s">
        <v>61</v>
      </c>
      <c r="B28" s="22" t="s">
        <v>119</v>
      </c>
      <c r="C28" s="21">
        <v>7779.9651045506725</v>
      </c>
      <c r="D28" s="21">
        <v>2880.0824696867066</v>
      </c>
      <c r="E28" s="21">
        <v>2400.7431657227671</v>
      </c>
      <c r="F28" s="21">
        <v>2084.6637115654416</v>
      </c>
      <c r="G28" s="21">
        <v>414.4757575757576</v>
      </c>
    </row>
    <row r="29" spans="1:9" ht="15.75">
      <c r="A29" s="13" t="s">
        <v>62</v>
      </c>
      <c r="B29" s="2" t="s">
        <v>63</v>
      </c>
      <c r="C29" s="17"/>
      <c r="D29" s="17"/>
      <c r="E29" s="18"/>
      <c r="F29" s="18"/>
      <c r="G29" s="18"/>
    </row>
    <row r="30" spans="1:9" ht="15.75">
      <c r="A30" s="15" t="s">
        <v>64</v>
      </c>
      <c r="B30" s="14" t="s">
        <v>113</v>
      </c>
      <c r="C30" s="17">
        <f t="shared" ref="C30:C34" si="3">SUM(D30:G30)</f>
        <v>549.42015442187335</v>
      </c>
      <c r="D30" s="17">
        <f>+'[1]Crono Res Ferrovias'!E37+'[1]Crono Res Ferrovias'!F37</f>
        <v>409.41654249999948</v>
      </c>
      <c r="E30" s="17">
        <f>+'[1]Crono Res Ferrovias'!G37</f>
        <v>40.755217919432127</v>
      </c>
      <c r="F30" s="17">
        <f>+'[1]Crono Res Ferrovias'!H37</f>
        <v>83.482068295000573</v>
      </c>
      <c r="G30" s="17">
        <f>+'[1]Crono Res Ferrovias'!I37+'[1]Crono Res Ferrovias'!J37</f>
        <v>15.766325707441192</v>
      </c>
      <c r="H30" s="1"/>
      <c r="I30" s="1"/>
    </row>
    <row r="31" spans="1:9" ht="15.75">
      <c r="A31" s="15" t="s">
        <v>65</v>
      </c>
      <c r="B31" s="14" t="s">
        <v>66</v>
      </c>
      <c r="C31" s="17">
        <f t="shared" si="3"/>
        <v>88.40000000000002</v>
      </c>
      <c r="D31" s="17">
        <f>+'[1]Crono Res Ferrovias'!E38+'[1]Crono Res Ferrovias'!F38</f>
        <v>88.40000000000002</v>
      </c>
      <c r="E31" s="17">
        <f>+'[1]Crono Res Ferrovias'!G38</f>
        <v>0</v>
      </c>
      <c r="F31" s="17">
        <f>+'[1]Crono Res Ferrovias'!H38</f>
        <v>0</v>
      </c>
      <c r="G31" s="17">
        <f>+'[1]Crono Res Ferrovias'!I38+'[1]Crono Res Ferrovias'!J38</f>
        <v>0</v>
      </c>
    </row>
    <row r="32" spans="1:9" ht="15.75">
      <c r="A32" s="15" t="s">
        <v>67</v>
      </c>
      <c r="B32" s="14" t="s">
        <v>68</v>
      </c>
      <c r="C32" s="17">
        <f t="shared" si="3"/>
        <v>157.91999999999999</v>
      </c>
      <c r="D32" s="17">
        <f>+'[1]Crono Res Ferrovias'!E39+'[1]Crono Res Ferrovias'!F39</f>
        <v>136.19999999999999</v>
      </c>
      <c r="E32" s="17">
        <f>+'[1]Crono Res Ferrovias'!G39</f>
        <v>0</v>
      </c>
      <c r="F32" s="17">
        <f>+'[1]Crono Res Ferrovias'!H39</f>
        <v>13.559999999999997</v>
      </c>
      <c r="G32" s="17">
        <f>+'[1]Crono Res Ferrovias'!I39+'[1]Crono Res Ferrovias'!J39</f>
        <v>8.16</v>
      </c>
    </row>
    <row r="33" spans="1:7" ht="15.75">
      <c r="A33" s="15" t="s">
        <v>69</v>
      </c>
      <c r="B33" s="14" t="s">
        <v>70</v>
      </c>
      <c r="C33" s="17">
        <f t="shared" si="3"/>
        <v>0</v>
      </c>
      <c r="D33" s="17">
        <f>+'[1]Crono Res Ferrovias'!E40+'[1]Crono Res Ferrovias'!F40</f>
        <v>0</v>
      </c>
      <c r="E33" s="17">
        <f>+'[1]Crono Res Ferrovias'!G40</f>
        <v>0</v>
      </c>
      <c r="F33" s="17">
        <f>+'[1]Crono Res Ferrovias'!H40</f>
        <v>0</v>
      </c>
      <c r="G33" s="17">
        <f>+'[1]Crono Res Ferrovias'!I40+'[1]Crono Res Ferrovias'!J40</f>
        <v>0</v>
      </c>
    </row>
    <row r="34" spans="1:7" ht="15.75">
      <c r="A34" s="15" t="s">
        <v>71</v>
      </c>
      <c r="B34" s="14" t="s">
        <v>114</v>
      </c>
      <c r="C34" s="17">
        <f t="shared" si="3"/>
        <v>795.7401544218734</v>
      </c>
      <c r="D34" s="17">
        <f>SUM(D30:D33)</f>
        <v>634.01654249999956</v>
      </c>
      <c r="E34" s="17">
        <f t="shared" ref="E34:G34" si="4">SUM(E30:E33)</f>
        <v>40.755217919432127</v>
      </c>
      <c r="F34" s="17">
        <f t="shared" si="4"/>
        <v>97.042068295000576</v>
      </c>
      <c r="G34" s="17">
        <f t="shared" si="4"/>
        <v>23.926325707441194</v>
      </c>
    </row>
    <row r="35" spans="1:7" ht="15.75">
      <c r="A35" s="13" t="s">
        <v>72</v>
      </c>
      <c r="B35" s="2" t="s">
        <v>73</v>
      </c>
      <c r="C35" s="21">
        <v>8575.7052589725463</v>
      </c>
      <c r="D35" s="21">
        <v>3514.0990121867062</v>
      </c>
      <c r="E35" s="21">
        <v>2441.4983836421993</v>
      </c>
      <c r="F35" s="21">
        <v>2181.7057798604424</v>
      </c>
      <c r="G35" s="21">
        <v>438.40208328319881</v>
      </c>
    </row>
    <row r="36" spans="1:7" ht="15.75">
      <c r="A36" s="13" t="s">
        <v>74</v>
      </c>
      <c r="B36" s="2" t="s">
        <v>115</v>
      </c>
      <c r="C36" s="21">
        <v>143.74936000000002</v>
      </c>
      <c r="D36" s="21">
        <v>0</v>
      </c>
      <c r="E36" s="21">
        <v>130.97688000000002</v>
      </c>
      <c r="F36" s="21">
        <v>12.772480000000002</v>
      </c>
      <c r="G36" s="21">
        <v>0</v>
      </c>
    </row>
    <row r="37" spans="1:7" ht="16.5" thickBot="1">
      <c r="A37" s="23" t="s">
        <v>75</v>
      </c>
      <c r="B37" s="24" t="s">
        <v>117</v>
      </c>
      <c r="C37" s="25">
        <v>8719.4546189725479</v>
      </c>
      <c r="D37" s="25">
        <v>3514.0990121867062</v>
      </c>
      <c r="E37" s="25">
        <v>2572.4752636421995</v>
      </c>
      <c r="F37" s="25">
        <v>2194.4782598604424</v>
      </c>
      <c r="G37" s="25">
        <v>438.40208328319881</v>
      </c>
    </row>
    <row r="38" spans="1:7" ht="15.75">
      <c r="A38" s="14" t="s">
        <v>116</v>
      </c>
      <c r="B38" s="14"/>
      <c r="C38" s="14"/>
      <c r="D38" s="14"/>
      <c r="E38" s="3"/>
      <c r="F38" s="3"/>
      <c r="G38" s="3"/>
    </row>
    <row r="39" spans="1:7" ht="15.75">
      <c r="A39" s="14" t="s">
        <v>120</v>
      </c>
      <c r="B39" s="14"/>
      <c r="C39" s="16"/>
      <c r="D39" s="14"/>
      <c r="E39" s="3"/>
      <c r="F39" s="3"/>
      <c r="G39" s="3"/>
    </row>
  </sheetData>
  <mergeCells count="3">
    <mergeCell ref="A4:B5"/>
    <mergeCell ref="C4:C5"/>
    <mergeCell ref="D4:G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</sheetPr>
  <dimension ref="A1:D38"/>
  <sheetViews>
    <sheetView workbookViewId="0"/>
  </sheetViews>
  <sheetFormatPr defaultRowHeight="15"/>
  <cols>
    <col min="1" max="1" width="7.85546875" customWidth="1"/>
    <col min="2" max="2" width="71.140625" customWidth="1"/>
    <col min="3" max="3" width="16.140625" customWidth="1"/>
  </cols>
  <sheetData>
    <row r="1" spans="1:3" ht="15.75">
      <c r="A1" s="46" t="s">
        <v>157</v>
      </c>
      <c r="B1" s="3"/>
      <c r="C1" s="3"/>
    </row>
    <row r="2" spans="1:3" ht="15.75" thickBot="1">
      <c r="A2" s="3"/>
      <c r="B2" s="3"/>
      <c r="C2" s="3"/>
    </row>
    <row r="3" spans="1:3">
      <c r="A3" s="52" t="s">
        <v>76</v>
      </c>
      <c r="B3" s="52"/>
      <c r="C3" s="55" t="s">
        <v>98</v>
      </c>
    </row>
    <row r="4" spans="1:3">
      <c r="A4" s="54"/>
      <c r="B4" s="54"/>
      <c r="C4" s="57"/>
    </row>
    <row r="5" spans="1:3" ht="15.75">
      <c r="A5" s="13" t="s">
        <v>33</v>
      </c>
      <c r="B5" s="2" t="s">
        <v>34</v>
      </c>
      <c r="C5" s="14"/>
    </row>
    <row r="6" spans="1:3" ht="15.75">
      <c r="A6" s="15" t="s">
        <v>35</v>
      </c>
      <c r="B6" s="14" t="s">
        <v>99</v>
      </c>
      <c r="C6" s="17">
        <v>1604.1352853376359</v>
      </c>
    </row>
    <row r="7" spans="1:3" ht="15.75">
      <c r="A7" s="15" t="s">
        <v>36</v>
      </c>
      <c r="B7" s="14" t="s">
        <v>100</v>
      </c>
      <c r="C7" s="17">
        <v>1072.6062351173864</v>
      </c>
    </row>
    <row r="8" spans="1:3" ht="15.75">
      <c r="A8" s="15" t="s">
        <v>37</v>
      </c>
      <c r="B8" s="14" t="s">
        <v>38</v>
      </c>
      <c r="C8" s="17">
        <v>2940.8791867539221</v>
      </c>
    </row>
    <row r="9" spans="1:3" ht="15.75">
      <c r="A9" s="15" t="s">
        <v>39</v>
      </c>
      <c r="B9" s="14" t="s">
        <v>101</v>
      </c>
      <c r="C9" s="17">
        <v>122.38448658008657</v>
      </c>
    </row>
    <row r="10" spans="1:3" ht="15.75">
      <c r="A10" s="15" t="s">
        <v>40</v>
      </c>
      <c r="B10" s="14" t="s">
        <v>102</v>
      </c>
      <c r="C10" s="17">
        <v>35.974670789141861</v>
      </c>
    </row>
    <row r="11" spans="1:3" ht="15.75">
      <c r="A11" s="15" t="s">
        <v>41</v>
      </c>
      <c r="B11" s="14" t="s">
        <v>42</v>
      </c>
      <c r="C11" s="17">
        <v>278.01267205116523</v>
      </c>
    </row>
    <row r="12" spans="1:3" ht="15.75">
      <c r="A12" s="15" t="s">
        <v>43</v>
      </c>
      <c r="B12" s="14" t="s">
        <v>103</v>
      </c>
      <c r="C12" s="17">
        <v>83.38000000000001</v>
      </c>
    </row>
    <row r="13" spans="1:3" ht="15.75">
      <c r="A13" s="15" t="s">
        <v>44</v>
      </c>
      <c r="B13" s="14" t="s">
        <v>104</v>
      </c>
      <c r="C13" s="17">
        <v>10.502000000000001</v>
      </c>
    </row>
    <row r="14" spans="1:3" ht="15.75">
      <c r="A14" s="15" t="s">
        <v>45</v>
      </c>
      <c r="B14" s="14" t="s">
        <v>105</v>
      </c>
      <c r="C14" s="17">
        <v>6147.8745366293388</v>
      </c>
    </row>
    <row r="15" spans="1:3" ht="15.75">
      <c r="A15" s="13" t="s">
        <v>46</v>
      </c>
      <c r="B15" s="2" t="s">
        <v>47</v>
      </c>
      <c r="C15" s="17"/>
    </row>
    <row r="16" spans="1:3" ht="15.75">
      <c r="A16" s="15" t="s">
        <v>48</v>
      </c>
      <c r="B16" s="14" t="s">
        <v>106</v>
      </c>
      <c r="C16" s="17">
        <v>803.40000000000009</v>
      </c>
    </row>
    <row r="17" spans="1:4" ht="15.75">
      <c r="A17" s="15" t="s">
        <v>49</v>
      </c>
      <c r="B17" s="14" t="s">
        <v>107</v>
      </c>
      <c r="C17" s="17">
        <v>9.6</v>
      </c>
    </row>
    <row r="18" spans="1:4" ht="15.75">
      <c r="A18" s="15" t="s">
        <v>50</v>
      </c>
      <c r="B18" s="14" t="s">
        <v>108</v>
      </c>
      <c r="C18" s="17">
        <v>813.00000000000011</v>
      </c>
    </row>
    <row r="19" spans="1:4" ht="15.75">
      <c r="A19" s="13" t="s">
        <v>51</v>
      </c>
      <c r="B19" s="2" t="s">
        <v>52</v>
      </c>
      <c r="C19" s="17"/>
    </row>
    <row r="20" spans="1:4" ht="15.75">
      <c r="A20" s="15" t="s">
        <v>53</v>
      </c>
      <c r="B20" s="14" t="s">
        <v>109</v>
      </c>
      <c r="C20" s="17">
        <v>564.00000000000011</v>
      </c>
    </row>
    <row r="21" spans="1:4" ht="15.75">
      <c r="A21" s="15" t="s">
        <v>54</v>
      </c>
      <c r="B21" s="14" t="s">
        <v>107</v>
      </c>
      <c r="C21" s="17">
        <v>27.587399999999999</v>
      </c>
    </row>
    <row r="22" spans="1:4" ht="15.75">
      <c r="A22" s="15" t="s">
        <v>55</v>
      </c>
      <c r="B22" s="14" t="s">
        <v>110</v>
      </c>
      <c r="C22" s="17">
        <v>591.58740000000012</v>
      </c>
    </row>
    <row r="23" spans="1:4" ht="15.75">
      <c r="A23" s="13" t="s">
        <v>56</v>
      </c>
      <c r="B23" s="2" t="s">
        <v>57</v>
      </c>
      <c r="C23" s="17"/>
    </row>
    <row r="24" spans="1:4" ht="15.75">
      <c r="A24" s="15" t="s">
        <v>58</v>
      </c>
      <c r="B24" s="14" t="s">
        <v>111</v>
      </c>
      <c r="C24" s="17">
        <v>43.54</v>
      </c>
    </row>
    <row r="25" spans="1:4" ht="15.75">
      <c r="A25" s="15" t="s">
        <v>118</v>
      </c>
      <c r="B25" s="14" t="s">
        <v>112</v>
      </c>
      <c r="C25" s="17">
        <v>43.54</v>
      </c>
    </row>
    <row r="26" spans="1:4" ht="18" customHeight="1">
      <c r="A26" s="13" t="s">
        <v>59</v>
      </c>
      <c r="B26" s="20" t="s">
        <v>60</v>
      </c>
      <c r="C26" s="21">
        <v>183.96316792133558</v>
      </c>
    </row>
    <row r="27" spans="1:4" ht="14.25" customHeight="1">
      <c r="A27" s="13" t="s">
        <v>61</v>
      </c>
      <c r="B27" s="22" t="s">
        <v>119</v>
      </c>
      <c r="C27" s="21">
        <v>7779.9651045506744</v>
      </c>
    </row>
    <row r="28" spans="1:4" ht="15.75">
      <c r="A28" s="13" t="s">
        <v>62</v>
      </c>
      <c r="B28" s="2" t="s">
        <v>63</v>
      </c>
      <c r="C28" s="17"/>
    </row>
    <row r="29" spans="1:4" ht="15.75">
      <c r="A29" s="15" t="s">
        <v>64</v>
      </c>
      <c r="B29" s="14" t="s">
        <v>113</v>
      </c>
      <c r="C29" s="17">
        <v>549.42015442187335</v>
      </c>
      <c r="D29" s="1"/>
    </row>
    <row r="30" spans="1:4" ht="15.75">
      <c r="A30" s="15" t="s">
        <v>65</v>
      </c>
      <c r="B30" s="14" t="s">
        <v>66</v>
      </c>
      <c r="C30" s="17">
        <v>88.40000000000002</v>
      </c>
    </row>
    <row r="31" spans="1:4" ht="15.75">
      <c r="A31" s="15" t="s">
        <v>67</v>
      </c>
      <c r="B31" s="14" t="s">
        <v>68</v>
      </c>
      <c r="C31" s="17">
        <v>157.91999999999999</v>
      </c>
    </row>
    <row r="32" spans="1:4" ht="15.75">
      <c r="A32" s="15" t="s">
        <v>69</v>
      </c>
      <c r="B32" s="14" t="s">
        <v>70</v>
      </c>
      <c r="C32" s="17">
        <v>0</v>
      </c>
    </row>
    <row r="33" spans="1:3" ht="15.75">
      <c r="A33" s="15" t="s">
        <v>71</v>
      </c>
      <c r="B33" s="14" t="s">
        <v>114</v>
      </c>
      <c r="C33" s="17">
        <v>795.74015442187329</v>
      </c>
    </row>
    <row r="34" spans="1:3" ht="15.75">
      <c r="A34" s="13" t="s">
        <v>72</v>
      </c>
      <c r="B34" s="2" t="s">
        <v>73</v>
      </c>
      <c r="C34" s="21">
        <v>8575.7052589725481</v>
      </c>
    </row>
    <row r="35" spans="1:3" ht="15.75">
      <c r="A35" s="13" t="s">
        <v>74</v>
      </c>
      <c r="B35" s="2" t="s">
        <v>115</v>
      </c>
      <c r="C35" s="40">
        <v>143.74936000000002</v>
      </c>
    </row>
    <row r="36" spans="1:3" ht="16.5" thickBot="1">
      <c r="A36" s="23" t="s">
        <v>75</v>
      </c>
      <c r="B36" s="24" t="s">
        <v>117</v>
      </c>
      <c r="C36" s="25">
        <v>8719.4546189725479</v>
      </c>
    </row>
    <row r="37" spans="1:3" ht="15.75">
      <c r="A37" s="14" t="s">
        <v>116</v>
      </c>
      <c r="B37" s="14"/>
      <c r="C37" s="14"/>
    </row>
    <row r="38" spans="1:3" ht="15.75">
      <c r="A38" s="14" t="s">
        <v>120</v>
      </c>
      <c r="B38" s="14"/>
      <c r="C38" s="17"/>
    </row>
  </sheetData>
  <mergeCells count="2">
    <mergeCell ref="A3:B4"/>
    <mergeCell ref="C3:C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topLeftCell="A19" workbookViewId="0">
      <selection activeCell="A4" sqref="A4:AL39"/>
    </sheetView>
  </sheetViews>
  <sheetFormatPr defaultRowHeight="15"/>
  <cols>
    <col min="1" max="1" width="7.7109375" customWidth="1"/>
    <col min="2" max="2" width="54.28515625" customWidth="1"/>
    <col min="3" max="3" width="14.7109375" customWidth="1"/>
    <col min="4" max="4" width="9.140625" customWidth="1"/>
    <col min="5" max="5" width="10.42578125" customWidth="1"/>
    <col min="6" max="7" width="10.85546875" customWidth="1"/>
  </cols>
  <sheetData>
    <row r="1" spans="1:38" ht="15.75">
      <c r="A1" s="46" t="s">
        <v>137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180.30045000000001</v>
      </c>
      <c r="D7" s="17">
        <v>0</v>
      </c>
      <c r="E7" s="17">
        <v>72.120180000000005</v>
      </c>
      <c r="F7" s="17">
        <v>72.120180000000005</v>
      </c>
      <c r="G7" s="17">
        <v>36.060090000000002</v>
      </c>
      <c r="H7" s="17">
        <v>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v>58.240000000000009</v>
      </c>
      <c r="D8" s="17">
        <v>0</v>
      </c>
      <c r="E8" s="17">
        <v>23.296000000000003</v>
      </c>
      <c r="F8" s="17">
        <v>23.296000000000003</v>
      </c>
      <c r="G8" s="17">
        <v>11.648000000000001</v>
      </c>
      <c r="H8" s="17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v>102.66918804000001</v>
      </c>
      <c r="D9" s="17">
        <v>0</v>
      </c>
      <c r="E9" s="17">
        <v>41.067675216000005</v>
      </c>
      <c r="F9" s="17">
        <v>41.067675216000005</v>
      </c>
      <c r="G9" s="17">
        <v>20.533837608000002</v>
      </c>
      <c r="H9" s="17"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v>8.6646753246753221</v>
      </c>
      <c r="D10" s="17">
        <v>0</v>
      </c>
      <c r="E10" s="17">
        <v>1.0163059163059165</v>
      </c>
      <c r="F10" s="17">
        <v>1.0163059163059165</v>
      </c>
      <c r="G10" s="17">
        <v>3.8926695526695534</v>
      </c>
      <c r="H10" s="17">
        <v>0</v>
      </c>
      <c r="I10" s="17">
        <v>0.13696969696969699</v>
      </c>
      <c r="J10" s="17">
        <v>0</v>
      </c>
      <c r="K10" s="17">
        <v>0.13696969696969699</v>
      </c>
      <c r="L10" s="17">
        <v>0</v>
      </c>
      <c r="M10" s="17">
        <v>0</v>
      </c>
      <c r="N10" s="17">
        <v>0.13696969696969699</v>
      </c>
      <c r="O10" s="17">
        <v>0</v>
      </c>
      <c r="P10" s="17">
        <v>0.27393939393939398</v>
      </c>
      <c r="Q10" s="17">
        <v>0.13696969696969699</v>
      </c>
      <c r="R10" s="17">
        <v>0</v>
      </c>
      <c r="S10" s="17">
        <v>0.13696969696969699</v>
      </c>
      <c r="T10" s="17">
        <v>0</v>
      </c>
      <c r="U10" s="17">
        <v>0</v>
      </c>
      <c r="V10" s="17">
        <v>0.13696969696969699</v>
      </c>
      <c r="W10" s="17">
        <v>0.13696969696969699</v>
      </c>
      <c r="X10" s="17">
        <v>0</v>
      </c>
      <c r="Y10" s="17">
        <v>0.13696969696969699</v>
      </c>
      <c r="Z10" s="17">
        <v>0.13696969696969699</v>
      </c>
      <c r="AA10" s="17">
        <v>0.13696969696969699</v>
      </c>
      <c r="AB10" s="17">
        <v>0</v>
      </c>
      <c r="AC10" s="17">
        <v>0.13696969696969699</v>
      </c>
      <c r="AD10" s="17">
        <v>0.13696969696969699</v>
      </c>
      <c r="AE10" s="17">
        <v>0.13696969696969699</v>
      </c>
      <c r="AF10" s="17">
        <v>0</v>
      </c>
      <c r="AG10" s="17">
        <v>0.13696969696969699</v>
      </c>
      <c r="AH10" s="17">
        <v>0.13696969696969699</v>
      </c>
      <c r="AI10" s="17">
        <v>0</v>
      </c>
      <c r="AJ10" s="17">
        <v>0.27393939393939398</v>
      </c>
      <c r="AK10" s="17">
        <v>0.13696969696969699</v>
      </c>
      <c r="AL10" s="17">
        <v>0</v>
      </c>
    </row>
    <row r="11" spans="1:38" ht="15.75">
      <c r="A11" s="15" t="s">
        <v>40</v>
      </c>
      <c r="B11" s="14" t="s">
        <v>102</v>
      </c>
      <c r="C11" s="17">
        <v>3.3180995704368215</v>
      </c>
      <c r="D11" s="17">
        <v>0</v>
      </c>
      <c r="E11" s="17">
        <v>1.1060331901456071</v>
      </c>
      <c r="F11" s="17">
        <v>1.1060331901456071</v>
      </c>
      <c r="G11" s="17">
        <v>1.1060331901456071</v>
      </c>
      <c r="H11" s="17">
        <v>0</v>
      </c>
      <c r="I11" s="17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v>12.293431364118018</v>
      </c>
      <c r="D12" s="17">
        <v>0</v>
      </c>
      <c r="E12" s="17">
        <v>4.0978104547060061</v>
      </c>
      <c r="F12" s="17">
        <v>4.0978104547060061</v>
      </c>
      <c r="G12" s="17">
        <v>4.0978104547060061</v>
      </c>
      <c r="H12" s="17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v>365.48584429923005</v>
      </c>
      <c r="D15" s="17">
        <v>0</v>
      </c>
      <c r="E15" s="17">
        <v>142.70400477715756</v>
      </c>
      <c r="F15" s="17">
        <v>142.70400477715756</v>
      </c>
      <c r="G15" s="17">
        <v>77.338440805521188</v>
      </c>
      <c r="H15" s="17">
        <v>0</v>
      </c>
      <c r="I15" s="17">
        <v>0.13696969696969699</v>
      </c>
      <c r="J15" s="17">
        <v>0</v>
      </c>
      <c r="K15" s="17">
        <v>0.13696969696969699</v>
      </c>
      <c r="L15" s="17">
        <v>0</v>
      </c>
      <c r="M15" s="17">
        <v>0</v>
      </c>
      <c r="N15" s="17">
        <v>0.13696969696969699</v>
      </c>
      <c r="O15" s="17">
        <v>0</v>
      </c>
      <c r="P15" s="17">
        <v>0.27393939393939398</v>
      </c>
      <c r="Q15" s="17">
        <v>0.13696969696969699</v>
      </c>
      <c r="R15" s="17">
        <v>0</v>
      </c>
      <c r="S15" s="17">
        <v>0.13696969696969699</v>
      </c>
      <c r="T15" s="17">
        <v>0</v>
      </c>
      <c r="U15" s="17">
        <v>0</v>
      </c>
      <c r="V15" s="17">
        <v>0.13696969696969699</v>
      </c>
      <c r="W15" s="17">
        <v>0.13696969696969699</v>
      </c>
      <c r="X15" s="17">
        <v>0</v>
      </c>
      <c r="Y15" s="17">
        <v>0.13696969696969699</v>
      </c>
      <c r="Z15" s="17">
        <v>0.13696969696969699</v>
      </c>
      <c r="AA15" s="17">
        <v>0.13696969696969699</v>
      </c>
      <c r="AB15" s="17">
        <v>0</v>
      </c>
      <c r="AC15" s="17">
        <v>0.13696969696969699</v>
      </c>
      <c r="AD15" s="17">
        <v>0.13696969696969699</v>
      </c>
      <c r="AE15" s="17">
        <v>0.13696969696969699</v>
      </c>
      <c r="AF15" s="17">
        <v>0</v>
      </c>
      <c r="AG15" s="17">
        <v>0.13696969696969699</v>
      </c>
      <c r="AH15" s="17">
        <v>0.13696969696969699</v>
      </c>
      <c r="AI15" s="17">
        <v>0</v>
      </c>
      <c r="AJ15" s="17">
        <v>0.27393939393939398</v>
      </c>
      <c r="AK15" s="17">
        <v>0.13696969696969699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105.70000000000002</v>
      </c>
      <c r="D17" s="17"/>
      <c r="E17" s="17"/>
      <c r="F17" s="17"/>
      <c r="G17" s="17">
        <v>54.6</v>
      </c>
      <c r="H17" s="17">
        <v>1.0652346289511114</v>
      </c>
      <c r="I17" s="17">
        <v>1.0868351784766959</v>
      </c>
      <c r="J17" s="17">
        <v>1.1088764972640166</v>
      </c>
      <c r="K17" s="17">
        <v>1.1313676485460586</v>
      </c>
      <c r="L17" s="17">
        <v>1.1543178836381012</v>
      </c>
      <c r="M17" s="17">
        <v>1.1777366458834972</v>
      </c>
      <c r="N17" s="17">
        <v>1.2016335746830951</v>
      </c>
      <c r="O17" s="17">
        <v>1.2260185096102874</v>
      </c>
      <c r="P17" s="17">
        <v>1.250901494613712</v>
      </c>
      <c r="Q17" s="17">
        <v>2.578495620671172</v>
      </c>
      <c r="R17" s="17">
        <v>1.3286423459658441</v>
      </c>
      <c r="S17" s="17">
        <v>1.3556222104111495</v>
      </c>
      <c r="T17" s="17">
        <v>1.3831535637566645</v>
      </c>
      <c r="U17" s="17">
        <v>1.4112477695967678</v>
      </c>
      <c r="V17" s="17">
        <v>1.4399164279318259</v>
      </c>
      <c r="W17" s="17">
        <v>1.7320506875007708</v>
      </c>
      <c r="X17" s="17">
        <v>1.7764293795728399</v>
      </c>
      <c r="Y17" s="17">
        <v>1.8219451447826984</v>
      </c>
      <c r="Z17" s="17">
        <v>1.8686271172769047</v>
      </c>
      <c r="AA17" s="17">
        <v>1.9165051776787194</v>
      </c>
      <c r="AB17" s="17">
        <v>1.9656099722141869</v>
      </c>
      <c r="AC17" s="17">
        <v>2.0159729323285638</v>
      </c>
      <c r="AD17" s="17">
        <v>2.06762629480522</v>
      </c>
      <c r="AE17" s="17">
        <v>2.1206031224000812</v>
      </c>
      <c r="AF17" s="17">
        <v>2.1749373250046586</v>
      </c>
      <c r="AG17" s="17">
        <v>0.69102978271926352</v>
      </c>
      <c r="AH17" s="17">
        <v>2.1061735885072821</v>
      </c>
      <c r="AI17" s="17">
        <v>2.1567251509084939</v>
      </c>
      <c r="AJ17" s="17">
        <v>4.3175464333224198</v>
      </c>
      <c r="AK17" s="17">
        <v>2.4682178909778969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ht="15.75">
      <c r="A19" s="15" t="s">
        <v>50</v>
      </c>
      <c r="B19" s="14" t="s">
        <v>108</v>
      </c>
      <c r="C19" s="17">
        <v>105.70000000000002</v>
      </c>
      <c r="D19" s="17">
        <v>0</v>
      </c>
      <c r="E19" s="17">
        <v>0</v>
      </c>
      <c r="F19" s="17">
        <v>0</v>
      </c>
      <c r="G19" s="17">
        <v>54.6</v>
      </c>
      <c r="H19" s="17">
        <v>1.0652346289511114</v>
      </c>
      <c r="I19" s="17">
        <v>1.0868351784766959</v>
      </c>
      <c r="J19" s="17">
        <v>1.1088764972640166</v>
      </c>
      <c r="K19" s="17">
        <v>1.1313676485460586</v>
      </c>
      <c r="L19" s="17">
        <v>1.1543178836381012</v>
      </c>
      <c r="M19" s="17">
        <v>1.1777366458834972</v>
      </c>
      <c r="N19" s="17">
        <v>1.2016335746830951</v>
      </c>
      <c r="O19" s="17">
        <v>1.2260185096102874</v>
      </c>
      <c r="P19" s="17">
        <v>1.250901494613712</v>
      </c>
      <c r="Q19" s="17">
        <v>2.578495620671172</v>
      </c>
      <c r="R19" s="17">
        <v>1.3286423459658441</v>
      </c>
      <c r="S19" s="17">
        <v>1.3556222104111495</v>
      </c>
      <c r="T19" s="17">
        <v>1.3831535637566645</v>
      </c>
      <c r="U19" s="17">
        <v>1.4112477695967678</v>
      </c>
      <c r="V19" s="17">
        <v>1.4399164279318259</v>
      </c>
      <c r="W19" s="17">
        <v>1.7320506875007708</v>
      </c>
      <c r="X19" s="17">
        <v>1.7764293795728399</v>
      </c>
      <c r="Y19" s="17">
        <v>1.8219451447826984</v>
      </c>
      <c r="Z19" s="17">
        <v>1.8686271172769047</v>
      </c>
      <c r="AA19" s="17">
        <v>1.9165051776787194</v>
      </c>
      <c r="AB19" s="17">
        <v>1.9656099722141869</v>
      </c>
      <c r="AC19" s="17">
        <v>2.0159729323285638</v>
      </c>
      <c r="AD19" s="17">
        <v>2.06762629480522</v>
      </c>
      <c r="AE19" s="17">
        <v>2.1206031224000812</v>
      </c>
      <c r="AF19" s="17">
        <v>2.1749373250046586</v>
      </c>
      <c r="AG19" s="17">
        <v>0.69102978271926352</v>
      </c>
      <c r="AH19" s="17">
        <v>2.1061735885072821</v>
      </c>
      <c r="AI19" s="17">
        <v>2.1567251509084939</v>
      </c>
      <c r="AJ19" s="17">
        <v>4.3175464333224198</v>
      </c>
      <c r="AK19" s="17">
        <v>2.4682178909778969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69.239999999999995</v>
      </c>
      <c r="D21" s="17"/>
      <c r="E21" s="17"/>
      <c r="F21" s="17"/>
      <c r="G21" s="17">
        <v>30.84</v>
      </c>
      <c r="H21" s="17">
        <v>0.94027512758723109</v>
      </c>
      <c r="I21" s="17">
        <v>0.96068411455767544</v>
      </c>
      <c r="J21" s="17">
        <v>0.9815360854345454</v>
      </c>
      <c r="K21" s="17">
        <v>1.0028406553321521</v>
      </c>
      <c r="L21" s="17">
        <v>1.0246076480639499</v>
      </c>
      <c r="M21" s="17">
        <v>1.0468471006726805</v>
      </c>
      <c r="N21" s="17">
        <v>1.0695692680583988</v>
      </c>
      <c r="O21" s="17">
        <v>1.092784627707224</v>
      </c>
      <c r="P21" s="17">
        <v>1.1165038845226174</v>
      </c>
      <c r="Q21" s="17">
        <v>2.3062360518394462</v>
      </c>
      <c r="R21" s="17">
        <v>1.1907956026749844</v>
      </c>
      <c r="S21" s="17">
        <v>1.2166422205705407</v>
      </c>
      <c r="T21" s="17">
        <v>1.2430498479753236</v>
      </c>
      <c r="U21" s="17">
        <v>1.2700306617888577</v>
      </c>
      <c r="V21" s="17">
        <v>1.2975971032143729</v>
      </c>
      <c r="W21" s="17">
        <v>1.1969952300966271</v>
      </c>
      <c r="X21" s="17">
        <v>1.2204529508051156</v>
      </c>
      <c r="Y21" s="17">
        <v>1.2443703764873499</v>
      </c>
      <c r="Z21" s="17">
        <v>1.2687565160605119</v>
      </c>
      <c r="AA21" s="17">
        <v>1.2936205549910755</v>
      </c>
      <c r="AB21" s="17">
        <v>1.3189718587546622</v>
      </c>
      <c r="AC21" s="17">
        <v>1.3448199763636965</v>
      </c>
      <c r="AD21" s="17">
        <v>1.371174643964314</v>
      </c>
      <c r="AE21" s="17">
        <v>1.3980457885035367</v>
      </c>
      <c r="AF21" s="17">
        <v>1.4254435314684315</v>
      </c>
      <c r="AG21" s="17">
        <v>0.45115437393363667</v>
      </c>
      <c r="AH21" s="17">
        <v>1.3699970767958485</v>
      </c>
      <c r="AI21" s="17">
        <v>1.3951518316065676</v>
      </c>
      <c r="AJ21" s="17">
        <v>2.7703457109406466</v>
      </c>
      <c r="AK21" s="17">
        <v>1.5706995792279805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ht="15.75">
      <c r="A23" s="15" t="s">
        <v>55</v>
      </c>
      <c r="B23" s="14" t="s">
        <v>110</v>
      </c>
      <c r="C23" s="17">
        <v>69.239999999999995</v>
      </c>
      <c r="D23" s="17">
        <v>0</v>
      </c>
      <c r="E23" s="17">
        <v>0</v>
      </c>
      <c r="F23" s="17">
        <v>0</v>
      </c>
      <c r="G23" s="17">
        <v>30.84</v>
      </c>
      <c r="H23" s="17">
        <v>0.94027512758723109</v>
      </c>
      <c r="I23" s="17">
        <v>0.96068411455767544</v>
      </c>
      <c r="J23" s="17">
        <v>0.9815360854345454</v>
      </c>
      <c r="K23" s="17">
        <v>1.0028406553321521</v>
      </c>
      <c r="L23" s="17">
        <v>1.0246076480639499</v>
      </c>
      <c r="M23" s="17">
        <v>1.0468471006726805</v>
      </c>
      <c r="N23" s="17">
        <v>1.0695692680583988</v>
      </c>
      <c r="O23" s="17">
        <v>1.092784627707224</v>
      </c>
      <c r="P23" s="17">
        <v>1.1165038845226174</v>
      </c>
      <c r="Q23" s="17">
        <v>2.3062360518394462</v>
      </c>
      <c r="R23" s="17">
        <v>1.1907956026749844</v>
      </c>
      <c r="S23" s="17">
        <v>1.2166422205705407</v>
      </c>
      <c r="T23" s="17">
        <v>1.2430498479753236</v>
      </c>
      <c r="U23" s="17">
        <v>1.2700306617888577</v>
      </c>
      <c r="V23" s="17">
        <v>1.2975971032143729</v>
      </c>
      <c r="W23" s="17">
        <v>1.1969952300966271</v>
      </c>
      <c r="X23" s="17">
        <v>1.2204529508051156</v>
      </c>
      <c r="Y23" s="17">
        <v>1.2443703764873499</v>
      </c>
      <c r="Z23" s="17">
        <v>1.2687565160605119</v>
      </c>
      <c r="AA23" s="17">
        <v>1.2936205549910755</v>
      </c>
      <c r="AB23" s="17">
        <v>1.3189718587546622</v>
      </c>
      <c r="AC23" s="17">
        <v>1.3448199763636965</v>
      </c>
      <c r="AD23" s="17">
        <v>1.371174643964314</v>
      </c>
      <c r="AE23" s="17">
        <v>1.3980457885035367</v>
      </c>
      <c r="AF23" s="17">
        <v>1.4254435314684315</v>
      </c>
      <c r="AG23" s="17">
        <v>0.45115437393363667</v>
      </c>
      <c r="AH23" s="17">
        <v>1.3699970767958485</v>
      </c>
      <c r="AI23" s="17">
        <v>1.3951518316065676</v>
      </c>
      <c r="AJ23" s="17">
        <v>2.7703457109406466</v>
      </c>
      <c r="AK23" s="17">
        <v>1.5706995792279805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17.060481902000003</v>
      </c>
      <c r="D27" s="21">
        <v>0</v>
      </c>
      <c r="E27" s="21">
        <v>6.8241927608000017</v>
      </c>
      <c r="F27" s="21">
        <v>6.8241927608000017</v>
      </c>
      <c r="G27" s="21">
        <v>3.4120963804000009</v>
      </c>
      <c r="H27" s="21">
        <v>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5.25" customHeight="1">
      <c r="A28" s="13" t="s">
        <v>61</v>
      </c>
      <c r="B28" s="22" t="s">
        <v>119</v>
      </c>
      <c r="C28" s="21">
        <v>557.48632620122999</v>
      </c>
      <c r="D28" s="21">
        <v>0</v>
      </c>
      <c r="E28" s="21">
        <v>149.52819753795757</v>
      </c>
      <c r="F28" s="21">
        <v>149.52819753795757</v>
      </c>
      <c r="G28" s="21">
        <v>166.19053718592119</v>
      </c>
      <c r="H28" s="21">
        <v>2.0055097565383426</v>
      </c>
      <c r="I28" s="21">
        <v>2.1844889900040685</v>
      </c>
      <c r="J28" s="21">
        <v>2.090412582698562</v>
      </c>
      <c r="K28" s="21">
        <v>2.2711780008479079</v>
      </c>
      <c r="L28" s="21">
        <v>2.1789255317020508</v>
      </c>
      <c r="M28" s="21">
        <v>2.2245837465561777</v>
      </c>
      <c r="N28" s="21">
        <v>2.4081725397111913</v>
      </c>
      <c r="O28" s="21">
        <v>2.3188031373175111</v>
      </c>
      <c r="P28" s="21">
        <v>2.6413447730757231</v>
      </c>
      <c r="Q28" s="21">
        <v>5.021701369480315</v>
      </c>
      <c r="R28" s="21">
        <v>2.5194379486408285</v>
      </c>
      <c r="S28" s="21">
        <v>2.7092341279513872</v>
      </c>
      <c r="T28" s="21">
        <v>2.6262034117319883</v>
      </c>
      <c r="U28" s="21">
        <v>2.6812784313856257</v>
      </c>
      <c r="V28" s="21">
        <v>2.8744832281158961</v>
      </c>
      <c r="W28" s="21">
        <v>3.0660156145670951</v>
      </c>
      <c r="X28" s="21">
        <v>2.9968823303779555</v>
      </c>
      <c r="Y28" s="21">
        <v>3.2032852182397455</v>
      </c>
      <c r="Z28" s="21">
        <v>3.2743533303071137</v>
      </c>
      <c r="AA28" s="21">
        <v>3.3470954296394919</v>
      </c>
      <c r="AB28" s="21">
        <v>3.284581830968849</v>
      </c>
      <c r="AC28" s="21">
        <v>3.4977626056619573</v>
      </c>
      <c r="AD28" s="21">
        <v>3.5757706357392309</v>
      </c>
      <c r="AE28" s="21">
        <v>3.6556186078733153</v>
      </c>
      <c r="AF28" s="21">
        <v>3.6003808564730901</v>
      </c>
      <c r="AG28" s="21">
        <v>1.2791538536225973</v>
      </c>
      <c r="AH28" s="21">
        <v>3.6131403622728278</v>
      </c>
      <c r="AI28" s="21">
        <v>3.5518769825150613</v>
      </c>
      <c r="AJ28" s="21">
        <v>7.3618315382024608</v>
      </c>
      <c r="AK28" s="21">
        <v>4.1758871671755742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92.975732505426549</v>
      </c>
      <c r="D30" s="17"/>
      <c r="E30" s="17"/>
      <c r="F30" s="17"/>
      <c r="G30" s="17"/>
      <c r="H30" s="18">
        <v>1.3686033367303037</v>
      </c>
      <c r="I30" s="18">
        <v>1.4445193844615261</v>
      </c>
      <c r="J30" s="18">
        <v>1.5247701007222521</v>
      </c>
      <c r="K30" s="18">
        <v>1.609610047282769</v>
      </c>
      <c r="L30" s="18">
        <v>1.6993091316107622</v>
      </c>
      <c r="M30" s="18">
        <v>1.7941535537806934</v>
      </c>
      <c r="N30" s="18">
        <v>1.8944468129957246</v>
      </c>
      <c r="O30" s="18">
        <v>2.0005107775383384</v>
      </c>
      <c r="P30" s="18">
        <v>2.1126868222134343</v>
      </c>
      <c r="Q30" s="18">
        <v>2.2313370376115538</v>
      </c>
      <c r="R30" s="18">
        <v>2.489619717358055</v>
      </c>
      <c r="S30" s="18">
        <v>2.6300919249611105</v>
      </c>
      <c r="T30" s="18">
        <v>2.7787207891203654</v>
      </c>
      <c r="U30" s="18">
        <v>2.9359929719705966</v>
      </c>
      <c r="V30" s="18">
        <v>3.1024248954466125</v>
      </c>
      <c r="W30" s="18">
        <v>3.27856460057028</v>
      </c>
      <c r="X30" s="18">
        <v>3.3437120683723123</v>
      </c>
      <c r="Y30" s="18">
        <v>3.4109184149866643</v>
      </c>
      <c r="Z30" s="18">
        <v>3.4802540094326821</v>
      </c>
      <c r="AA30" s="18">
        <v>3.5517917151328589</v>
      </c>
      <c r="AB30" s="18">
        <v>3.6256069800315602</v>
      </c>
      <c r="AC30" s="18">
        <v>3.7017779300011004</v>
      </c>
      <c r="AD30" s="18">
        <v>3.7803854656556752</v>
      </c>
      <c r="AE30" s="18">
        <v>3.8615133626980489</v>
      </c>
      <c r="AF30" s="18">
        <v>3.9452483759285193</v>
      </c>
      <c r="AG30" s="18">
        <v>4.0316803470504166</v>
      </c>
      <c r="AH30" s="18">
        <v>4.0592580440384243</v>
      </c>
      <c r="AI30" s="18">
        <v>4.1436549630318771</v>
      </c>
      <c r="AJ30" s="18">
        <v>4.2306103241988477</v>
      </c>
      <c r="AK30" s="18">
        <v>4.4062890590778272</v>
      </c>
      <c r="AL30" s="18">
        <v>4.5076695414153658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12.480000000000004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1.2480000000000002</v>
      </c>
      <c r="X32" s="17">
        <v>1.2480000000000002</v>
      </c>
      <c r="Y32" s="17">
        <v>1.2480000000000002</v>
      </c>
      <c r="Z32" s="17">
        <v>1.2480000000000002</v>
      </c>
      <c r="AA32" s="17">
        <v>1.2480000000000002</v>
      </c>
      <c r="AB32" s="17">
        <v>1.2480000000000002</v>
      </c>
      <c r="AC32" s="17">
        <v>1.2480000000000002</v>
      </c>
      <c r="AD32" s="17">
        <v>1.2480000000000002</v>
      </c>
      <c r="AE32" s="17">
        <v>1.2480000000000002</v>
      </c>
      <c r="AF32" s="17">
        <v>1.2480000000000002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v>105.45573250542655</v>
      </c>
      <c r="D34" s="17">
        <v>0</v>
      </c>
      <c r="E34" s="17">
        <v>0</v>
      </c>
      <c r="F34" s="17">
        <v>0</v>
      </c>
      <c r="G34" s="17">
        <v>0</v>
      </c>
      <c r="H34" s="17">
        <v>1.3686033367303037</v>
      </c>
      <c r="I34" s="17">
        <v>1.4445193844615261</v>
      </c>
      <c r="J34" s="17">
        <v>1.5247701007222521</v>
      </c>
      <c r="K34" s="17">
        <v>1.609610047282769</v>
      </c>
      <c r="L34" s="17">
        <v>1.6993091316107622</v>
      </c>
      <c r="M34" s="17">
        <v>1.7941535537806934</v>
      </c>
      <c r="N34" s="17">
        <v>1.8944468129957246</v>
      </c>
      <c r="O34" s="17">
        <v>2.0005107775383384</v>
      </c>
      <c r="P34" s="17">
        <v>2.1126868222134343</v>
      </c>
      <c r="Q34" s="17">
        <v>2.2313370376115538</v>
      </c>
      <c r="R34" s="17">
        <v>2.489619717358055</v>
      </c>
      <c r="S34" s="17">
        <v>2.6300919249611105</v>
      </c>
      <c r="T34" s="17">
        <v>2.7787207891203654</v>
      </c>
      <c r="U34" s="17">
        <v>2.9359929719705966</v>
      </c>
      <c r="V34" s="17">
        <v>3.1024248954466125</v>
      </c>
      <c r="W34" s="17">
        <v>4.5265646005702802</v>
      </c>
      <c r="X34" s="17">
        <v>4.5917120683723125</v>
      </c>
      <c r="Y34" s="17">
        <v>4.6589184149866645</v>
      </c>
      <c r="Z34" s="17">
        <v>4.7282540094326819</v>
      </c>
      <c r="AA34" s="17">
        <v>4.7997917151328586</v>
      </c>
      <c r="AB34" s="17">
        <v>4.8736069800315605</v>
      </c>
      <c r="AC34" s="17">
        <v>4.9497779300011011</v>
      </c>
      <c r="AD34" s="17">
        <v>5.0283854656556759</v>
      </c>
      <c r="AE34" s="17">
        <v>5.1095133626980491</v>
      </c>
      <c r="AF34" s="17">
        <v>5.1932483759285191</v>
      </c>
      <c r="AG34" s="17">
        <v>4.0316803470504166</v>
      </c>
      <c r="AH34" s="17">
        <v>4.0592580440384243</v>
      </c>
      <c r="AI34" s="17">
        <v>4.1436549630318771</v>
      </c>
      <c r="AJ34" s="17">
        <v>4.2306103241988477</v>
      </c>
      <c r="AK34" s="17">
        <v>4.4062890590778272</v>
      </c>
      <c r="AL34" s="17">
        <v>4.5076695414153658</v>
      </c>
    </row>
    <row r="35" spans="1:38" ht="15.75">
      <c r="A35" s="13" t="s">
        <v>72</v>
      </c>
      <c r="B35" s="2" t="s">
        <v>73</v>
      </c>
      <c r="C35" s="21">
        <v>662.94205870665655</v>
      </c>
      <c r="D35" s="21">
        <v>0</v>
      </c>
      <c r="E35" s="21">
        <v>149.52819753795757</v>
      </c>
      <c r="F35" s="21">
        <v>149.52819753795757</v>
      </c>
      <c r="G35" s="21">
        <v>166.19053718592119</v>
      </c>
      <c r="H35" s="21">
        <v>3.3741130932686465</v>
      </c>
      <c r="I35" s="21">
        <v>3.6290083744655943</v>
      </c>
      <c r="J35" s="21">
        <v>3.6151826834208141</v>
      </c>
      <c r="K35" s="21">
        <v>3.8807880481306771</v>
      </c>
      <c r="L35" s="21">
        <v>3.8782346633128131</v>
      </c>
      <c r="M35" s="21">
        <v>4.0187373003368716</v>
      </c>
      <c r="N35" s="21">
        <v>4.3026193527069161</v>
      </c>
      <c r="O35" s="21">
        <v>4.319313914855849</v>
      </c>
      <c r="P35" s="21">
        <v>4.7540315952891579</v>
      </c>
      <c r="Q35" s="21">
        <v>7.2530384070918688</v>
      </c>
      <c r="R35" s="21">
        <v>5.009057665998883</v>
      </c>
      <c r="S35" s="21">
        <v>5.3393260529124973</v>
      </c>
      <c r="T35" s="21">
        <v>5.4049242008523537</v>
      </c>
      <c r="U35" s="21">
        <v>5.6172714033562219</v>
      </c>
      <c r="V35" s="21">
        <v>5.9769081235625086</v>
      </c>
      <c r="W35" s="21">
        <v>7.5925802151373754</v>
      </c>
      <c r="X35" s="21">
        <v>7.588594398750268</v>
      </c>
      <c r="Y35" s="21">
        <v>7.86220363322641</v>
      </c>
      <c r="Z35" s="21">
        <v>8.0026073397397965</v>
      </c>
      <c r="AA35" s="21">
        <v>8.1468871447723501</v>
      </c>
      <c r="AB35" s="21">
        <v>8.158188811000409</v>
      </c>
      <c r="AC35" s="21">
        <v>8.4475405356630588</v>
      </c>
      <c r="AD35" s="21">
        <v>8.6041561013949064</v>
      </c>
      <c r="AE35" s="21">
        <v>8.765131970571364</v>
      </c>
      <c r="AF35" s="21">
        <v>8.7936292324016101</v>
      </c>
      <c r="AG35" s="21">
        <v>5.310834200673014</v>
      </c>
      <c r="AH35" s="21">
        <v>7.6723984063112525</v>
      </c>
      <c r="AI35" s="21">
        <v>7.6955319455469384</v>
      </c>
      <c r="AJ35" s="21">
        <v>11.592441862401309</v>
      </c>
      <c r="AK35" s="21">
        <v>8.5821762262534023</v>
      </c>
      <c r="AL35" s="21">
        <v>4.5076695414153658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662.94205870665655</v>
      </c>
      <c r="D37" s="25">
        <v>0</v>
      </c>
      <c r="E37" s="25">
        <v>149.52819753795757</v>
      </c>
      <c r="F37" s="25">
        <v>149.52819753795757</v>
      </c>
      <c r="G37" s="25">
        <v>166.19053718592119</v>
      </c>
      <c r="H37" s="25">
        <v>3.3741130932686465</v>
      </c>
      <c r="I37" s="25">
        <v>3.6290083744655943</v>
      </c>
      <c r="J37" s="25">
        <v>3.6151826834208141</v>
      </c>
      <c r="K37" s="25">
        <v>3.8807880481306771</v>
      </c>
      <c r="L37" s="25">
        <v>3.8782346633128131</v>
      </c>
      <c r="M37" s="25">
        <v>4.0187373003368716</v>
      </c>
      <c r="N37" s="25">
        <v>4.3026193527069161</v>
      </c>
      <c r="O37" s="25">
        <v>4.319313914855849</v>
      </c>
      <c r="P37" s="25">
        <v>4.7540315952891579</v>
      </c>
      <c r="Q37" s="25">
        <v>7.2530384070918688</v>
      </c>
      <c r="R37" s="25">
        <v>5.009057665998883</v>
      </c>
      <c r="S37" s="25">
        <v>5.3393260529124973</v>
      </c>
      <c r="T37" s="25">
        <v>5.4049242008523537</v>
      </c>
      <c r="U37" s="25">
        <v>5.6172714033562219</v>
      </c>
      <c r="V37" s="25">
        <v>5.9769081235625086</v>
      </c>
      <c r="W37" s="25">
        <v>7.5925802151373754</v>
      </c>
      <c r="X37" s="25">
        <v>7.588594398750268</v>
      </c>
      <c r="Y37" s="25">
        <v>7.86220363322641</v>
      </c>
      <c r="Z37" s="25">
        <v>8.0026073397397965</v>
      </c>
      <c r="AA37" s="25">
        <v>8.1468871447723501</v>
      </c>
      <c r="AB37" s="25">
        <v>8.158188811000409</v>
      </c>
      <c r="AC37" s="25">
        <v>8.4475405356630588</v>
      </c>
      <c r="AD37" s="25">
        <v>8.6041561013949064</v>
      </c>
      <c r="AE37" s="25">
        <v>8.765131970571364</v>
      </c>
      <c r="AF37" s="25">
        <v>8.7936292324016101</v>
      </c>
      <c r="AG37" s="25">
        <v>5.310834200673014</v>
      </c>
      <c r="AH37" s="25">
        <v>7.6723984063112525</v>
      </c>
      <c r="AI37" s="25">
        <v>7.6955319455469384</v>
      </c>
      <c r="AJ37" s="25">
        <v>11.592441862401309</v>
      </c>
      <c r="AK37" s="25">
        <v>8.5821762262534023</v>
      </c>
      <c r="AL37" s="25">
        <v>4.5076695414153658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39"/>
  <sheetViews>
    <sheetView topLeftCell="X19" workbookViewId="0">
      <selection activeCell="A4" sqref="A4:AL39"/>
    </sheetView>
  </sheetViews>
  <sheetFormatPr defaultRowHeight="15"/>
  <cols>
    <col min="1" max="1" width="7" customWidth="1"/>
    <col min="2" max="2" width="54.85546875" customWidth="1"/>
    <col min="3" max="3" width="15" customWidth="1"/>
    <col min="5" max="5" width="11" customWidth="1"/>
    <col min="7" max="7" width="10.28515625" customWidth="1"/>
  </cols>
  <sheetData>
    <row r="1" spans="1:38" ht="15.75">
      <c r="A1" s="46" t="s">
        <v>138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94.867945706243773</v>
      </c>
      <c r="D7" s="17">
        <v>15.69354422946372</v>
      </c>
      <c r="E7" s="17">
        <v>37.947178282497511</v>
      </c>
      <c r="F7" s="17">
        <v>30.100406167765652</v>
      </c>
      <c r="G7" s="17">
        <v>11.126817026516896</v>
      </c>
      <c r="H7" s="17">
        <v>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ht="15.75">
      <c r="A8" s="15" t="s">
        <v>36</v>
      </c>
      <c r="B8" s="14" t="s">
        <v>100</v>
      </c>
      <c r="C8" s="17">
        <v>31.23529292889198</v>
      </c>
      <c r="D8" s="17">
        <v>3.9295265459039537</v>
      </c>
      <c r="E8" s="17">
        <v>12.494117171556791</v>
      </c>
      <c r="F8" s="17">
        <v>10.529353898604814</v>
      </c>
      <c r="G8" s="17">
        <v>4.2822953128264185</v>
      </c>
      <c r="H8" s="17"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ht="15.75">
      <c r="A9" s="15" t="s">
        <v>37</v>
      </c>
      <c r="B9" s="14" t="s">
        <v>38</v>
      </c>
      <c r="C9" s="17">
        <v>154.55722596025308</v>
      </c>
      <c r="D9" s="17">
        <v>7.7205119167197669</v>
      </c>
      <c r="E9" s="17">
        <v>48.723732996459447</v>
      </c>
      <c r="F9" s="17">
        <v>44.86347703809956</v>
      </c>
      <c r="G9" s="17">
        <v>29.305166815437413</v>
      </c>
      <c r="H9" s="17">
        <v>23.944337193536889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ht="15.75">
      <c r="A10" s="15" t="s">
        <v>39</v>
      </c>
      <c r="B10" s="14" t="s">
        <v>101</v>
      </c>
      <c r="C10" s="17">
        <v>8.0840692640692637</v>
      </c>
      <c r="D10" s="17">
        <v>0</v>
      </c>
      <c r="E10" s="17">
        <v>1.2793362193362197</v>
      </c>
      <c r="F10" s="17">
        <v>1.2793362193362197</v>
      </c>
      <c r="G10" s="17">
        <v>3.6078210678210683</v>
      </c>
      <c r="H10" s="17">
        <v>0</v>
      </c>
      <c r="I10" s="17">
        <v>0.13696969696969699</v>
      </c>
      <c r="J10" s="17">
        <v>0</v>
      </c>
      <c r="K10" s="17">
        <v>0</v>
      </c>
      <c r="L10" s="17">
        <v>0</v>
      </c>
      <c r="M10" s="17">
        <v>0.13696969696969699</v>
      </c>
      <c r="N10" s="17">
        <v>0</v>
      </c>
      <c r="O10" s="17">
        <v>0</v>
      </c>
      <c r="P10" s="17">
        <v>0.27393939393939398</v>
      </c>
      <c r="Q10" s="17">
        <v>0</v>
      </c>
      <c r="R10" s="17">
        <v>0.13696969696969699</v>
      </c>
      <c r="S10" s="17">
        <v>0</v>
      </c>
      <c r="T10" s="17">
        <v>0</v>
      </c>
      <c r="U10" s="17">
        <v>0.13696969696969699</v>
      </c>
      <c r="V10" s="17">
        <v>0</v>
      </c>
      <c r="W10" s="17">
        <v>0</v>
      </c>
      <c r="X10" s="17">
        <v>0.13696969696969699</v>
      </c>
      <c r="Y10" s="17">
        <v>0</v>
      </c>
      <c r="Z10" s="17">
        <v>0.13696969696969699</v>
      </c>
      <c r="AA10" s="17">
        <v>0</v>
      </c>
      <c r="AB10" s="17">
        <v>0.13696969696969699</v>
      </c>
      <c r="AC10" s="17">
        <v>0</v>
      </c>
      <c r="AD10" s="17">
        <v>0.13696969696969699</v>
      </c>
      <c r="AE10" s="17">
        <v>0</v>
      </c>
      <c r="AF10" s="17">
        <v>0.13696969696969699</v>
      </c>
      <c r="AG10" s="17">
        <v>0</v>
      </c>
      <c r="AH10" s="17">
        <v>0.13696969696969699</v>
      </c>
      <c r="AI10" s="17">
        <v>0</v>
      </c>
      <c r="AJ10" s="17">
        <v>0.13696969696969699</v>
      </c>
      <c r="AK10" s="17">
        <v>0.13696969696969699</v>
      </c>
      <c r="AL10" s="17">
        <v>0</v>
      </c>
    </row>
    <row r="11" spans="1:38" ht="15.75">
      <c r="A11" s="15" t="s">
        <v>40</v>
      </c>
      <c r="B11" s="14" t="s">
        <v>102</v>
      </c>
      <c r="C11" s="17">
        <v>1.6288796557456378</v>
      </c>
      <c r="D11" s="17">
        <v>0</v>
      </c>
      <c r="E11" s="17">
        <v>0.54295988524854588</v>
      </c>
      <c r="F11" s="17">
        <v>0.54295988524854588</v>
      </c>
      <c r="G11" s="17">
        <v>0.54295988524854588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38" ht="15.75">
      <c r="A12" s="15" t="s">
        <v>41</v>
      </c>
      <c r="B12" s="14" t="s">
        <v>42</v>
      </c>
      <c r="C12" s="17">
        <v>19.976825966691777</v>
      </c>
      <c r="D12" s="17">
        <v>0</v>
      </c>
      <c r="E12" s="17">
        <v>6.6589419888972596</v>
      </c>
      <c r="F12" s="17">
        <v>6.6589419888972596</v>
      </c>
      <c r="G12" s="17">
        <v>6.6589419888972596</v>
      </c>
      <c r="H12" s="17"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38" ht="15.75">
      <c r="A15" s="15" t="s">
        <v>45</v>
      </c>
      <c r="B15" s="14" t="s">
        <v>105</v>
      </c>
      <c r="C15" s="17">
        <v>310.35023948189536</v>
      </c>
      <c r="D15" s="17">
        <v>27.343582692087438</v>
      </c>
      <c r="E15" s="17">
        <v>107.64626654399576</v>
      </c>
      <c r="F15" s="17">
        <v>93.974475197952046</v>
      </c>
      <c r="G15" s="17">
        <v>55.524002096747601</v>
      </c>
      <c r="H15" s="17">
        <v>23.944337193536889</v>
      </c>
      <c r="I15" s="17">
        <v>0.13696969696969699</v>
      </c>
      <c r="J15" s="17">
        <v>0</v>
      </c>
      <c r="K15" s="17">
        <v>0</v>
      </c>
      <c r="L15" s="17">
        <v>0</v>
      </c>
      <c r="M15" s="17">
        <v>0.13696969696969699</v>
      </c>
      <c r="N15" s="17">
        <v>0</v>
      </c>
      <c r="O15" s="17">
        <v>0</v>
      </c>
      <c r="P15" s="17">
        <v>0.27393939393939398</v>
      </c>
      <c r="Q15" s="17">
        <v>0</v>
      </c>
      <c r="R15" s="17">
        <v>0.13696969696969699</v>
      </c>
      <c r="S15" s="17">
        <v>0</v>
      </c>
      <c r="T15" s="17">
        <v>0</v>
      </c>
      <c r="U15" s="17">
        <v>0.13696969696969699</v>
      </c>
      <c r="V15" s="17">
        <v>0</v>
      </c>
      <c r="W15" s="17">
        <v>0</v>
      </c>
      <c r="X15" s="17">
        <v>0.13696969696969699</v>
      </c>
      <c r="Y15" s="17">
        <v>0</v>
      </c>
      <c r="Z15" s="17">
        <v>0.13696969696969699</v>
      </c>
      <c r="AA15" s="17">
        <v>0</v>
      </c>
      <c r="AB15" s="17">
        <v>0.13696969696969699</v>
      </c>
      <c r="AC15" s="17">
        <v>0</v>
      </c>
      <c r="AD15" s="17">
        <v>0.13696969696969699</v>
      </c>
      <c r="AE15" s="17">
        <v>0</v>
      </c>
      <c r="AF15" s="17">
        <v>0.13696969696969699</v>
      </c>
      <c r="AG15" s="17">
        <v>0</v>
      </c>
      <c r="AH15" s="17">
        <v>0.13696969696969699</v>
      </c>
      <c r="AI15" s="17">
        <v>0</v>
      </c>
      <c r="AJ15" s="17">
        <v>0.13696969696969699</v>
      </c>
      <c r="AK15" s="17">
        <v>0.13696969696969699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38" ht="15.75">
      <c r="A17" s="15" t="s">
        <v>48</v>
      </c>
      <c r="B17" s="14" t="s">
        <v>106</v>
      </c>
      <c r="C17" s="17">
        <v>79.7</v>
      </c>
      <c r="D17" s="17"/>
      <c r="E17" s="17"/>
      <c r="F17" s="17"/>
      <c r="G17" s="17">
        <v>44.2</v>
      </c>
      <c r="H17" s="17">
        <v>0.80528494774223203</v>
      </c>
      <c r="I17" s="17">
        <v>0.81918874366188588</v>
      </c>
      <c r="J17" s="17">
        <v>0.83333950319158867</v>
      </c>
      <c r="K17" s="17">
        <v>0.84774177971969333</v>
      </c>
      <c r="L17" s="17">
        <v>0.86240021450159121</v>
      </c>
      <c r="M17" s="17">
        <v>0.87731953844359778</v>
      </c>
      <c r="N17" s="17">
        <v>0.89250457392540994</v>
      </c>
      <c r="O17" s="17">
        <v>0.9079602366610644</v>
      </c>
      <c r="P17" s="17">
        <v>0.92369153760020739</v>
      </c>
      <c r="Q17" s="17">
        <v>1.8957051706274439</v>
      </c>
      <c r="R17" s="17">
        <v>0.97259084873870139</v>
      </c>
      <c r="S17" s="17">
        <v>0.98947678554441132</v>
      </c>
      <c r="T17" s="17">
        <v>1.0066649132772667</v>
      </c>
      <c r="U17" s="17">
        <v>1.0241608565704912</v>
      </c>
      <c r="V17" s="17">
        <v>1.0419703497944159</v>
      </c>
      <c r="W17" s="17">
        <v>1.1950364312199866</v>
      </c>
      <c r="X17" s="17">
        <v>1.2200034254847238</v>
      </c>
      <c r="Y17" s="17">
        <v>1.2454920363180746</v>
      </c>
      <c r="Z17" s="17">
        <v>1.2715131614613291</v>
      </c>
      <c r="AA17" s="17">
        <v>1.2980779263340942</v>
      </c>
      <c r="AB17" s="17">
        <v>1.3251976887909436</v>
      </c>
      <c r="AC17" s="17">
        <v>1.3528840439775316</v>
      </c>
      <c r="AD17" s="17">
        <v>1.3811488292881946</v>
      </c>
      <c r="AE17" s="17">
        <v>1.4100041294269532</v>
      </c>
      <c r="AF17" s="17">
        <v>1.4394622815744142</v>
      </c>
      <c r="AG17" s="17">
        <v>0.45597012918638169</v>
      </c>
      <c r="AH17" s="17">
        <v>1.3857220646533632</v>
      </c>
      <c r="AI17" s="17">
        <v>1.4128458916781206</v>
      </c>
      <c r="AJ17" s="17">
        <v>2.8103959895129678</v>
      </c>
      <c r="AK17" s="17">
        <v>1.5962459710929209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 ht="15.75">
      <c r="A19" s="15" t="s">
        <v>50</v>
      </c>
      <c r="B19" s="14" t="s">
        <v>108</v>
      </c>
      <c r="C19" s="17">
        <v>79.7</v>
      </c>
      <c r="D19" s="17">
        <v>0</v>
      </c>
      <c r="E19" s="17">
        <v>0</v>
      </c>
      <c r="F19" s="17">
        <v>0</v>
      </c>
      <c r="G19" s="17">
        <v>44.2</v>
      </c>
      <c r="H19" s="17">
        <v>0.80528494774223203</v>
      </c>
      <c r="I19" s="17">
        <v>0.81918874366188588</v>
      </c>
      <c r="J19" s="17">
        <v>0.83333950319158867</v>
      </c>
      <c r="K19" s="17">
        <v>0.84774177971969333</v>
      </c>
      <c r="L19" s="17">
        <v>0.86240021450159121</v>
      </c>
      <c r="M19" s="17">
        <v>0.87731953844359778</v>
      </c>
      <c r="N19" s="17">
        <v>0.89250457392540994</v>
      </c>
      <c r="O19" s="17">
        <v>0.9079602366610644</v>
      </c>
      <c r="P19" s="17">
        <v>0.92369153760020739</v>
      </c>
      <c r="Q19" s="17">
        <v>1.8957051706274439</v>
      </c>
      <c r="R19" s="17">
        <v>0.97259084873870139</v>
      </c>
      <c r="S19" s="17">
        <v>0.98947678554441132</v>
      </c>
      <c r="T19" s="17">
        <v>1.0066649132772667</v>
      </c>
      <c r="U19" s="17">
        <v>1.0241608565704912</v>
      </c>
      <c r="V19" s="17">
        <v>1.0419703497944159</v>
      </c>
      <c r="W19" s="17">
        <v>1.1950364312199866</v>
      </c>
      <c r="X19" s="17">
        <v>1.2200034254847238</v>
      </c>
      <c r="Y19" s="17">
        <v>1.2454920363180746</v>
      </c>
      <c r="Z19" s="17">
        <v>1.2715131614613291</v>
      </c>
      <c r="AA19" s="17">
        <v>1.2980779263340942</v>
      </c>
      <c r="AB19" s="17">
        <v>1.3251976887909436</v>
      </c>
      <c r="AC19" s="17">
        <v>1.3528840439775316</v>
      </c>
      <c r="AD19" s="17">
        <v>1.3811488292881946</v>
      </c>
      <c r="AE19" s="17">
        <v>1.4100041294269532</v>
      </c>
      <c r="AF19" s="17">
        <v>1.4394622815744142</v>
      </c>
      <c r="AG19" s="17">
        <v>0.45597012918638169</v>
      </c>
      <c r="AH19" s="17">
        <v>1.3857220646533632</v>
      </c>
      <c r="AI19" s="17">
        <v>1.4128458916781206</v>
      </c>
      <c r="AJ19" s="17">
        <v>2.8103959895129678</v>
      </c>
      <c r="AK19" s="17">
        <v>1.5962459710929209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1" spans="1:38" ht="15.75">
      <c r="A21" s="15" t="s">
        <v>53</v>
      </c>
      <c r="B21" s="14" t="s">
        <v>109</v>
      </c>
      <c r="C21" s="17">
        <v>34.92</v>
      </c>
      <c r="D21" s="17"/>
      <c r="E21" s="17"/>
      <c r="F21" s="17"/>
      <c r="G21" s="17">
        <v>13.08</v>
      </c>
      <c r="H21" s="17">
        <v>0.60454663744808379</v>
      </c>
      <c r="I21" s="17">
        <v>0.6141847344114284</v>
      </c>
      <c r="J21" s="17">
        <v>0.62397648852430621</v>
      </c>
      <c r="K21" s="17">
        <v>0.63392434949434351</v>
      </c>
      <c r="L21" s="17">
        <v>0.6440308060840948</v>
      </c>
      <c r="M21" s="17">
        <v>0.65429838673366247</v>
      </c>
      <c r="N21" s="17">
        <v>0.66472966019324076</v>
      </c>
      <c r="O21" s="17">
        <v>0.67532723616585144</v>
      </c>
      <c r="P21" s="17">
        <v>0.686093765960195</v>
      </c>
      <c r="Q21" s="17">
        <v>1.405176447421411</v>
      </c>
      <c r="R21" s="17">
        <v>0.71943422944898883</v>
      </c>
      <c r="S21" s="17">
        <v>0.73090394316941454</v>
      </c>
      <c r="T21" s="17">
        <v>0.74255651492945385</v>
      </c>
      <c r="U21" s="17">
        <v>0.75439485997734212</v>
      </c>
      <c r="V21" s="17">
        <v>0.76642194003818298</v>
      </c>
      <c r="W21" s="17">
        <v>0.66145725722989712</v>
      </c>
      <c r="X21" s="17">
        <v>0.67041560496007602</v>
      </c>
      <c r="Y21" s="17">
        <v>0.67949527873693116</v>
      </c>
      <c r="Z21" s="17">
        <v>0.68869792172164579</v>
      </c>
      <c r="AA21" s="17">
        <v>0.69802519932939056</v>
      </c>
      <c r="AB21" s="17">
        <v>0.70747879953056092</v>
      </c>
      <c r="AC21" s="17">
        <v>0.71706043315640955</v>
      </c>
      <c r="AD21" s="17">
        <v>0.72677183420848213</v>
      </c>
      <c r="AE21" s="17">
        <v>0.7366147601725993</v>
      </c>
      <c r="AF21" s="17">
        <v>0.7465909923367986</v>
      </c>
      <c r="AG21" s="17">
        <v>0.23537690118642784</v>
      </c>
      <c r="AH21" s="17">
        <v>0.71209692369058986</v>
      </c>
      <c r="AI21" s="17">
        <v>0.7211345326670493</v>
      </c>
      <c r="AJ21" s="17">
        <v>1.4202477626894394</v>
      </c>
      <c r="AK21" s="17">
        <v>0.79853579838370248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 ht="15.75">
      <c r="A23" s="15" t="s">
        <v>55</v>
      </c>
      <c r="B23" s="14" t="s">
        <v>110</v>
      </c>
      <c r="C23" s="17">
        <v>34.92</v>
      </c>
      <c r="D23" s="17">
        <v>0</v>
      </c>
      <c r="E23" s="17">
        <v>0</v>
      </c>
      <c r="F23" s="17">
        <v>0</v>
      </c>
      <c r="G23" s="17">
        <v>13.08</v>
      </c>
      <c r="H23" s="17">
        <v>0.60454663744808379</v>
      </c>
      <c r="I23" s="17">
        <v>0.6141847344114284</v>
      </c>
      <c r="J23" s="17">
        <v>0.62397648852430621</v>
      </c>
      <c r="K23" s="17">
        <v>0.63392434949434351</v>
      </c>
      <c r="L23" s="17">
        <v>0.6440308060840948</v>
      </c>
      <c r="M23" s="17">
        <v>0.65429838673366247</v>
      </c>
      <c r="N23" s="17">
        <v>0.66472966019324076</v>
      </c>
      <c r="O23" s="17">
        <v>0.67532723616585144</v>
      </c>
      <c r="P23" s="17">
        <v>0.686093765960195</v>
      </c>
      <c r="Q23" s="17">
        <v>1.405176447421411</v>
      </c>
      <c r="R23" s="17">
        <v>0.71943422944898883</v>
      </c>
      <c r="S23" s="17">
        <v>0.73090394316941454</v>
      </c>
      <c r="T23" s="17">
        <v>0.74255651492945385</v>
      </c>
      <c r="U23" s="17">
        <v>0.75439485997734212</v>
      </c>
      <c r="V23" s="17">
        <v>0.76642194003818298</v>
      </c>
      <c r="W23" s="17">
        <v>0.66145725722989712</v>
      </c>
      <c r="X23" s="17">
        <v>0.67041560496007602</v>
      </c>
      <c r="Y23" s="17">
        <v>0.67949527873693116</v>
      </c>
      <c r="Z23" s="17">
        <v>0.68869792172164579</v>
      </c>
      <c r="AA23" s="17">
        <v>0.69802519932939056</v>
      </c>
      <c r="AB23" s="17">
        <v>0.70747879953056092</v>
      </c>
      <c r="AC23" s="17">
        <v>0.71706043315640955</v>
      </c>
      <c r="AD23" s="17">
        <v>0.72677183420848213</v>
      </c>
      <c r="AE23" s="17">
        <v>0.7366147601725993</v>
      </c>
      <c r="AF23" s="17">
        <v>0.7465909923367986</v>
      </c>
      <c r="AG23" s="17">
        <v>0.23537690118642784</v>
      </c>
      <c r="AH23" s="17">
        <v>0.71209692369058986</v>
      </c>
      <c r="AI23" s="17">
        <v>0.7211345326670493</v>
      </c>
      <c r="AJ23" s="17">
        <v>1.4202477626894394</v>
      </c>
      <c r="AK23" s="17">
        <v>0.79853579838370248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9.2441557906578211</v>
      </c>
      <c r="D27" s="21">
        <v>1.6206681201387443</v>
      </c>
      <c r="E27" s="21">
        <v>3.6976623162631279</v>
      </c>
      <c r="F27" s="21">
        <v>2.8873282561937561</v>
      </c>
      <c r="G27" s="21">
        <v>1.0384970980621919</v>
      </c>
      <c r="H27" s="21">
        <v>0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 ht="35.25" customHeight="1">
      <c r="A28" s="13" t="s">
        <v>61</v>
      </c>
      <c r="B28" s="22" t="s">
        <v>119</v>
      </c>
      <c r="C28" s="21">
        <v>434.21439527255353</v>
      </c>
      <c r="D28" s="21">
        <v>28.964250812226183</v>
      </c>
      <c r="E28" s="21">
        <v>111.3439288602589</v>
      </c>
      <c r="F28" s="21">
        <v>96.8618034541458</v>
      </c>
      <c r="G28" s="21">
        <v>113.8424991948098</v>
      </c>
      <c r="H28" s="21">
        <v>25.354168778727203</v>
      </c>
      <c r="I28" s="21">
        <v>1.5703431750430112</v>
      </c>
      <c r="J28" s="21">
        <v>1.4573159917158949</v>
      </c>
      <c r="K28" s="21">
        <v>1.481666129214037</v>
      </c>
      <c r="L28" s="21">
        <v>1.5064310205856861</v>
      </c>
      <c r="M28" s="21">
        <v>1.6685876221469573</v>
      </c>
      <c r="N28" s="21">
        <v>1.5572342341186507</v>
      </c>
      <c r="O28" s="21">
        <v>1.5832874728269157</v>
      </c>
      <c r="P28" s="21">
        <v>1.8837246974997963</v>
      </c>
      <c r="Q28" s="21">
        <v>3.3008816180488552</v>
      </c>
      <c r="R28" s="21">
        <v>1.8289947751573872</v>
      </c>
      <c r="S28" s="21">
        <v>1.7203807287138257</v>
      </c>
      <c r="T28" s="21">
        <v>1.7492214282067207</v>
      </c>
      <c r="U28" s="21">
        <v>1.9155254135175304</v>
      </c>
      <c r="V28" s="21">
        <v>1.8083922898325988</v>
      </c>
      <c r="W28" s="21">
        <v>1.8564936884498837</v>
      </c>
      <c r="X28" s="21">
        <v>2.0273887274144968</v>
      </c>
      <c r="Y28" s="21">
        <v>1.9249873150550059</v>
      </c>
      <c r="Z28" s="21">
        <v>2.0971807801526721</v>
      </c>
      <c r="AA28" s="21">
        <v>1.9961031256634847</v>
      </c>
      <c r="AB28" s="21">
        <v>2.1696461852912017</v>
      </c>
      <c r="AC28" s="21">
        <v>2.0699444771339413</v>
      </c>
      <c r="AD28" s="21">
        <v>2.2448903604663739</v>
      </c>
      <c r="AE28" s="21">
        <v>2.1466188895995524</v>
      </c>
      <c r="AF28" s="21">
        <v>2.3230229708809103</v>
      </c>
      <c r="AG28" s="21">
        <v>0.69134703037280953</v>
      </c>
      <c r="AH28" s="21">
        <v>2.2347886853136503</v>
      </c>
      <c r="AI28" s="21">
        <v>2.1339804243451699</v>
      </c>
      <c r="AJ28" s="21">
        <v>4.3676134491721044</v>
      </c>
      <c r="AK28" s="21">
        <v>2.5317514664463205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38" ht="15.75">
      <c r="A30" s="15" t="s">
        <v>64</v>
      </c>
      <c r="B30" s="14" t="s">
        <v>113</v>
      </c>
      <c r="C30" s="17">
        <v>42.113457197555981</v>
      </c>
      <c r="D30" s="17"/>
      <c r="E30" s="17"/>
      <c r="F30" s="17"/>
      <c r="G30" s="17"/>
      <c r="H30" s="17">
        <v>0.85403665097930359</v>
      </c>
      <c r="I30" s="17">
        <v>0.87788747116108212</v>
      </c>
      <c r="J30" s="17">
        <v>0.90241592238121804</v>
      </c>
      <c r="K30" s="17">
        <v>0.9276417196360045</v>
      </c>
      <c r="L30" s="17">
        <v>0.95358516996473841</v>
      </c>
      <c r="M30" s="17">
        <v>0.98026719095405979</v>
      </c>
      <c r="N30" s="17">
        <v>1.0077093298484325</v>
      </c>
      <c r="O30" s="17">
        <v>1.0359337832876467</v>
      </c>
      <c r="P30" s="17">
        <v>1.0649634176929874</v>
      </c>
      <c r="Q30" s="17">
        <v>1.0948217903244866</v>
      </c>
      <c r="R30" s="17">
        <v>1.157122564727685</v>
      </c>
      <c r="S30" s="17">
        <v>1.1896157345943568</v>
      </c>
      <c r="T30" s="17">
        <v>1.2230392260730625</v>
      </c>
      <c r="U30" s="17">
        <v>1.2574203916392162</v>
      </c>
      <c r="V30" s="17">
        <v>1.2927874164055775</v>
      </c>
      <c r="W30" s="17">
        <v>1.3291693445773938</v>
      </c>
      <c r="X30" s="17">
        <v>1.3656798674004649</v>
      </c>
      <c r="Y30" s="17">
        <v>1.4033859695608644</v>
      </c>
      <c r="Z30" s="17">
        <v>1.4423347421331056</v>
      </c>
      <c r="AA30" s="17">
        <v>1.4825754107657139</v>
      </c>
      <c r="AB30" s="17">
        <v>1.5241594408154622</v>
      </c>
      <c r="AC30" s="17">
        <v>1.5671406478839207</v>
      </c>
      <c r="AD30" s="17">
        <v>1.6115753140396352</v>
      </c>
      <c r="AE30" s="17">
        <v>1.6575223100242717</v>
      </c>
      <c r="AF30" s="17">
        <v>1.7050432237568516</v>
      </c>
      <c r="AG30" s="17">
        <v>1.7542024954668589</v>
      </c>
      <c r="AH30" s="17">
        <v>1.7699113353881526</v>
      </c>
      <c r="AI30" s="17">
        <v>1.818058555616924</v>
      </c>
      <c r="AJ30" s="17">
        <v>1.867782965682018</v>
      </c>
      <c r="AK30" s="17">
        <v>1.9686199644540838</v>
      </c>
      <c r="AL30" s="17">
        <v>2.0270478303203991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14.04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1.4039999999999999</v>
      </c>
      <c r="X32" s="17">
        <v>1.4039999999999999</v>
      </c>
      <c r="Y32" s="17">
        <v>1.4039999999999999</v>
      </c>
      <c r="Z32" s="17">
        <v>1.4039999999999999</v>
      </c>
      <c r="AA32" s="17">
        <v>1.4039999999999999</v>
      </c>
      <c r="AB32" s="17">
        <v>1.4039999999999999</v>
      </c>
      <c r="AC32" s="17">
        <v>1.4039999999999999</v>
      </c>
      <c r="AD32" s="17">
        <v>1.4039999999999999</v>
      </c>
      <c r="AE32" s="17">
        <v>1.4039999999999999</v>
      </c>
      <c r="AF32" s="17">
        <v>1.4039999999999999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spans="1:38" ht="15.75">
      <c r="A34" s="15" t="s">
        <v>71</v>
      </c>
      <c r="B34" s="14" t="s">
        <v>114</v>
      </c>
      <c r="C34" s="17">
        <v>56.15345719755598</v>
      </c>
      <c r="D34" s="17">
        <v>0</v>
      </c>
      <c r="E34" s="17">
        <v>0</v>
      </c>
      <c r="F34" s="17">
        <v>0</v>
      </c>
      <c r="G34" s="17">
        <v>0</v>
      </c>
      <c r="H34" s="17">
        <v>0.85403665097930359</v>
      </c>
      <c r="I34" s="17">
        <v>0.87788747116108212</v>
      </c>
      <c r="J34" s="17">
        <v>0.90241592238121804</v>
      </c>
      <c r="K34" s="17">
        <v>0.9276417196360045</v>
      </c>
      <c r="L34" s="17">
        <v>0.95358516996473841</v>
      </c>
      <c r="M34" s="17">
        <v>0.98026719095405979</v>
      </c>
      <c r="N34" s="17">
        <v>1.0077093298484325</v>
      </c>
      <c r="O34" s="17">
        <v>1.0359337832876467</v>
      </c>
      <c r="P34" s="17">
        <v>1.0649634176929874</v>
      </c>
      <c r="Q34" s="17">
        <v>1.0948217903244866</v>
      </c>
      <c r="R34" s="17">
        <v>1.157122564727685</v>
      </c>
      <c r="S34" s="17">
        <v>1.1896157345943568</v>
      </c>
      <c r="T34" s="17">
        <v>1.2230392260730625</v>
      </c>
      <c r="U34" s="17">
        <v>1.2574203916392162</v>
      </c>
      <c r="V34" s="17">
        <v>1.2927874164055775</v>
      </c>
      <c r="W34" s="17">
        <v>2.7331693445773935</v>
      </c>
      <c r="X34" s="17">
        <v>2.7696798674004648</v>
      </c>
      <c r="Y34" s="17">
        <v>2.8073859695608645</v>
      </c>
      <c r="Z34" s="17">
        <v>2.8463347421331058</v>
      </c>
      <c r="AA34" s="17">
        <v>2.8865754107657136</v>
      </c>
      <c r="AB34" s="17">
        <v>2.9281594408154623</v>
      </c>
      <c r="AC34" s="17">
        <v>2.9711406478839208</v>
      </c>
      <c r="AD34" s="17">
        <v>3.0155753140396353</v>
      </c>
      <c r="AE34" s="17">
        <v>3.0615223100242717</v>
      </c>
      <c r="AF34" s="17">
        <v>3.1090432237568515</v>
      </c>
      <c r="AG34" s="17">
        <v>1.7542024954668589</v>
      </c>
      <c r="AH34" s="17">
        <v>1.7699113353881526</v>
      </c>
      <c r="AI34" s="17">
        <v>1.818058555616924</v>
      </c>
      <c r="AJ34" s="17">
        <v>1.867782965682018</v>
      </c>
      <c r="AK34" s="17">
        <v>1.9686199644540838</v>
      </c>
      <c r="AL34" s="17">
        <v>2.0270478303203991</v>
      </c>
    </row>
    <row r="35" spans="1:38" ht="15.75">
      <c r="A35" s="13" t="s">
        <v>72</v>
      </c>
      <c r="B35" s="2" t="s">
        <v>73</v>
      </c>
      <c r="C35" s="21">
        <v>490.3678524701092</v>
      </c>
      <c r="D35" s="21">
        <v>28.964250812226183</v>
      </c>
      <c r="E35" s="21">
        <v>111.3439288602589</v>
      </c>
      <c r="F35" s="21">
        <v>96.8618034541458</v>
      </c>
      <c r="G35" s="21">
        <v>113.8424991948098</v>
      </c>
      <c r="H35" s="21">
        <v>26.208205429706506</v>
      </c>
      <c r="I35" s="21">
        <v>2.4482306462040935</v>
      </c>
      <c r="J35" s="21">
        <v>2.3597319140971127</v>
      </c>
      <c r="K35" s="21">
        <v>2.4093078488500415</v>
      </c>
      <c r="L35" s="21">
        <v>2.4600161905504248</v>
      </c>
      <c r="M35" s="21">
        <v>2.6488548131010172</v>
      </c>
      <c r="N35" s="21">
        <v>2.5649435639670832</v>
      </c>
      <c r="O35" s="21">
        <v>2.6192212561145625</v>
      </c>
      <c r="P35" s="21">
        <v>2.948688115192784</v>
      </c>
      <c r="Q35" s="21">
        <v>4.3957034083733415</v>
      </c>
      <c r="R35" s="21">
        <v>2.9861173398850722</v>
      </c>
      <c r="S35" s="21">
        <v>2.9099964633081825</v>
      </c>
      <c r="T35" s="21">
        <v>2.9722606542797831</v>
      </c>
      <c r="U35" s="21">
        <v>3.1729458051567465</v>
      </c>
      <c r="V35" s="21">
        <v>3.1011797062381765</v>
      </c>
      <c r="W35" s="21">
        <v>4.5896630330272767</v>
      </c>
      <c r="X35" s="21">
        <v>4.7970685948149612</v>
      </c>
      <c r="Y35" s="21">
        <v>4.7323732846158704</v>
      </c>
      <c r="Z35" s="21">
        <v>4.9435155222857778</v>
      </c>
      <c r="AA35" s="21">
        <v>4.8826785364291982</v>
      </c>
      <c r="AB35" s="21">
        <v>5.0978056261066644</v>
      </c>
      <c r="AC35" s="21">
        <v>5.0410851250178617</v>
      </c>
      <c r="AD35" s="21">
        <v>5.2604656745060092</v>
      </c>
      <c r="AE35" s="21">
        <v>5.2081411996238245</v>
      </c>
      <c r="AF35" s="21">
        <v>5.4320661946377617</v>
      </c>
      <c r="AG35" s="21">
        <v>2.4455495258396684</v>
      </c>
      <c r="AH35" s="21">
        <v>4.0047000207018026</v>
      </c>
      <c r="AI35" s="21">
        <v>3.9520389799620936</v>
      </c>
      <c r="AJ35" s="21">
        <v>6.2353964148541223</v>
      </c>
      <c r="AK35" s="21">
        <v>4.5003714309004046</v>
      </c>
      <c r="AL35" s="21">
        <v>2.0270478303203991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490.3678524701092</v>
      </c>
      <c r="D37" s="25">
        <v>28.964250812226183</v>
      </c>
      <c r="E37" s="25">
        <v>111.3439288602589</v>
      </c>
      <c r="F37" s="25">
        <v>96.8618034541458</v>
      </c>
      <c r="G37" s="25">
        <v>113.8424991948098</v>
      </c>
      <c r="H37" s="25">
        <v>26.208205429706506</v>
      </c>
      <c r="I37" s="25">
        <v>2.4482306462040935</v>
      </c>
      <c r="J37" s="25">
        <v>2.3597319140971127</v>
      </c>
      <c r="K37" s="25">
        <v>2.4093078488500415</v>
      </c>
      <c r="L37" s="25">
        <v>2.4600161905504248</v>
      </c>
      <c r="M37" s="25">
        <v>2.6488548131010172</v>
      </c>
      <c r="N37" s="25">
        <v>2.5649435639670832</v>
      </c>
      <c r="O37" s="25">
        <v>2.6192212561145625</v>
      </c>
      <c r="P37" s="25">
        <v>2.948688115192784</v>
      </c>
      <c r="Q37" s="25">
        <v>4.3957034083733415</v>
      </c>
      <c r="R37" s="25">
        <v>2.9861173398850722</v>
      </c>
      <c r="S37" s="25">
        <v>2.9099964633081825</v>
      </c>
      <c r="T37" s="25">
        <v>2.9722606542797831</v>
      </c>
      <c r="U37" s="25">
        <v>3.1729458051567465</v>
      </c>
      <c r="V37" s="25">
        <v>3.1011797062381765</v>
      </c>
      <c r="W37" s="25">
        <v>4.5896630330272767</v>
      </c>
      <c r="X37" s="25">
        <v>4.7970685948149612</v>
      </c>
      <c r="Y37" s="25">
        <v>4.7323732846158704</v>
      </c>
      <c r="Z37" s="25">
        <v>4.9435155222857778</v>
      </c>
      <c r="AA37" s="25">
        <v>4.8826785364291982</v>
      </c>
      <c r="AB37" s="25">
        <v>5.0978056261066644</v>
      </c>
      <c r="AC37" s="25">
        <v>5.0410851250178617</v>
      </c>
      <c r="AD37" s="25">
        <v>5.2604656745060092</v>
      </c>
      <c r="AE37" s="25">
        <v>5.2081411996238245</v>
      </c>
      <c r="AF37" s="25">
        <v>5.4320661946377617</v>
      </c>
      <c r="AG37" s="25">
        <v>2.4455495258396684</v>
      </c>
      <c r="AH37" s="25">
        <v>4.0047000207018026</v>
      </c>
      <c r="AI37" s="25">
        <v>3.9520389799620936</v>
      </c>
      <c r="AJ37" s="25">
        <v>6.2353964148541223</v>
      </c>
      <c r="AK37" s="25">
        <v>4.5003714309004046</v>
      </c>
      <c r="AL37" s="25">
        <v>2.0270478303203991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tabSelected="1" topLeftCell="X21" workbookViewId="0">
      <selection activeCell="A4" sqref="A4:AL39"/>
    </sheetView>
  </sheetViews>
  <sheetFormatPr defaultRowHeight="15"/>
  <cols>
    <col min="1" max="1" width="7.28515625" customWidth="1"/>
    <col min="2" max="2" width="54.5703125" customWidth="1"/>
    <col min="3" max="3" width="16.140625" customWidth="1"/>
    <col min="5" max="5" width="10.85546875" customWidth="1"/>
    <col min="6" max="6" width="11.7109375" customWidth="1"/>
    <col min="7" max="7" width="11.28515625" customWidth="1"/>
  </cols>
  <sheetData>
    <row r="1" spans="1:38" ht="15.75">
      <c r="A1" s="46" t="s">
        <v>139</v>
      </c>
    </row>
    <row r="3" spans="1:38" ht="15.75" thickBot="1"/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406.29599570624373</v>
      </c>
      <c r="D7" s="17">
        <v>15.69354422946372</v>
      </c>
      <c r="E7" s="17">
        <v>162.51839828249751</v>
      </c>
      <c r="F7" s="17">
        <v>154.67162616776565</v>
      </c>
      <c r="G7" s="17">
        <v>73.412427026516895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</row>
    <row r="8" spans="1:38" ht="15.75">
      <c r="A8" s="15" t="s">
        <v>36</v>
      </c>
      <c r="B8" s="14" t="s">
        <v>100</v>
      </c>
      <c r="C8" s="17">
        <v>594.66159292889199</v>
      </c>
      <c r="D8" s="17">
        <v>3.9295265459039537</v>
      </c>
      <c r="E8" s="17">
        <v>237.86463717155678</v>
      </c>
      <c r="F8" s="17">
        <v>235.89987389860482</v>
      </c>
      <c r="G8" s="17">
        <v>116.96755531282642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</row>
    <row r="9" spans="1:38" ht="15.75">
      <c r="A9" s="15" t="s">
        <v>37</v>
      </c>
      <c r="B9" s="14" t="s">
        <v>38</v>
      </c>
      <c r="C9" s="17">
        <v>350.01347406025309</v>
      </c>
      <c r="D9" s="17">
        <v>7.7205119167197669</v>
      </c>
      <c r="E9" s="17">
        <v>126.90623223645945</v>
      </c>
      <c r="F9" s="17">
        <v>123.04597627809956</v>
      </c>
      <c r="G9" s="17">
        <v>68.396416435437416</v>
      </c>
      <c r="H9" s="17">
        <v>23.944337193536889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</row>
    <row r="10" spans="1:38" ht="15.75">
      <c r="A10" s="15" t="s">
        <v>39</v>
      </c>
      <c r="B10" s="14" t="s">
        <v>101</v>
      </c>
      <c r="C10" s="17">
        <v>39.722636796536818</v>
      </c>
      <c r="D10" s="17">
        <v>0</v>
      </c>
      <c r="E10" s="17">
        <v>7.6707779220779244</v>
      </c>
      <c r="F10" s="17">
        <v>7.6707779220779244</v>
      </c>
      <c r="G10" s="17">
        <v>14.930171861471862</v>
      </c>
      <c r="H10" s="17">
        <v>0</v>
      </c>
      <c r="I10" s="17">
        <v>0.410909090909091</v>
      </c>
      <c r="J10" s="17">
        <v>0.13696969696969699</v>
      </c>
      <c r="K10" s="17">
        <v>0.27393939393939398</v>
      </c>
      <c r="L10" s="17">
        <v>0.13696969696969699</v>
      </c>
      <c r="M10" s="17">
        <v>0.27393939393939398</v>
      </c>
      <c r="N10" s="17">
        <v>0.13696969696969699</v>
      </c>
      <c r="O10" s="17">
        <v>0.13696969696969699</v>
      </c>
      <c r="P10" s="17">
        <v>0.821818181818182</v>
      </c>
      <c r="Q10" s="17">
        <v>0.27393939393939398</v>
      </c>
      <c r="R10" s="17">
        <v>0.27393939393939398</v>
      </c>
      <c r="S10" s="17">
        <v>0.27393939393939398</v>
      </c>
      <c r="T10" s="17">
        <v>0.27393939393939398</v>
      </c>
      <c r="U10" s="17">
        <v>0.13696969696969699</v>
      </c>
      <c r="V10" s="17">
        <v>0.27393939393939398</v>
      </c>
      <c r="W10" s="17">
        <v>0.27393939393939398</v>
      </c>
      <c r="X10" s="17">
        <v>0.410909090909091</v>
      </c>
      <c r="Y10" s="17">
        <v>0.27393939393939398</v>
      </c>
      <c r="Z10" s="17">
        <v>0.410909090909091</v>
      </c>
      <c r="AA10" s="17">
        <v>0.27393939393939398</v>
      </c>
      <c r="AB10" s="17">
        <v>0.27393939393939398</v>
      </c>
      <c r="AC10" s="17">
        <v>0.410909090909091</v>
      </c>
      <c r="AD10" s="17">
        <v>0.410909090909091</v>
      </c>
      <c r="AE10" s="17">
        <v>0.27393939393939398</v>
      </c>
      <c r="AF10" s="17">
        <v>0.410909090909091</v>
      </c>
      <c r="AG10" s="17">
        <v>0.27393939393939398</v>
      </c>
      <c r="AH10" s="17">
        <v>0.410909090909091</v>
      </c>
      <c r="AI10" s="17">
        <v>0.27393939393939398</v>
      </c>
      <c r="AJ10" s="17">
        <v>0.821818181818182</v>
      </c>
      <c r="AK10" s="17">
        <v>0.410909090909091</v>
      </c>
      <c r="AL10" s="17">
        <v>0</v>
      </c>
    </row>
    <row r="11" spans="1:38" ht="15.75">
      <c r="A11" s="15" t="s">
        <v>40</v>
      </c>
      <c r="B11" s="14" t="s">
        <v>102</v>
      </c>
      <c r="C11" s="17">
        <v>15.521379104551308</v>
      </c>
      <c r="D11" s="17">
        <v>0</v>
      </c>
      <c r="E11" s="17">
        <v>5.1737930348504362</v>
      </c>
      <c r="F11" s="17">
        <v>5.1737930348504362</v>
      </c>
      <c r="G11" s="17">
        <v>5.1737930348504362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</row>
    <row r="12" spans="1:38" ht="15.75">
      <c r="A12" s="15" t="s">
        <v>41</v>
      </c>
      <c r="B12" s="14" t="s">
        <v>42</v>
      </c>
      <c r="C12" s="17">
        <v>95.274093071914649</v>
      </c>
      <c r="D12" s="17">
        <v>0</v>
      </c>
      <c r="E12" s="17">
        <v>31.758031023971547</v>
      </c>
      <c r="F12" s="17">
        <v>31.758031023971547</v>
      </c>
      <c r="G12" s="17">
        <v>31.758031023971547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</row>
    <row r="15" spans="1:38" ht="15.75">
      <c r="A15" s="15" t="s">
        <v>45</v>
      </c>
      <c r="B15" s="14" t="s">
        <v>105</v>
      </c>
      <c r="C15" s="17">
        <v>1501.4891716683924</v>
      </c>
      <c r="D15" s="17">
        <v>27.343582692087438</v>
      </c>
      <c r="E15" s="17">
        <v>571.89186967141359</v>
      </c>
      <c r="F15" s="17">
        <v>558.22007832536997</v>
      </c>
      <c r="G15" s="17">
        <v>310.63839469507462</v>
      </c>
      <c r="H15" s="17">
        <v>23.944337193536889</v>
      </c>
      <c r="I15" s="17">
        <v>0.410909090909091</v>
      </c>
      <c r="J15" s="17">
        <v>0.13696969696969699</v>
      </c>
      <c r="K15" s="17">
        <v>0.27393939393939398</v>
      </c>
      <c r="L15" s="17">
        <v>0.13696969696969699</v>
      </c>
      <c r="M15" s="17">
        <v>0.27393939393939398</v>
      </c>
      <c r="N15" s="17">
        <v>0.13696969696969699</v>
      </c>
      <c r="O15" s="17">
        <v>0.13696969696969699</v>
      </c>
      <c r="P15" s="17">
        <v>0.821818181818182</v>
      </c>
      <c r="Q15" s="17">
        <v>0.27393939393939398</v>
      </c>
      <c r="R15" s="17">
        <v>0.27393939393939398</v>
      </c>
      <c r="S15" s="17">
        <v>0.27393939393939398</v>
      </c>
      <c r="T15" s="17">
        <v>0.27393939393939398</v>
      </c>
      <c r="U15" s="17">
        <v>0.13696969696969699</v>
      </c>
      <c r="V15" s="17">
        <v>0.27393939393939398</v>
      </c>
      <c r="W15" s="17">
        <v>0.27393939393939398</v>
      </c>
      <c r="X15" s="17">
        <v>0.410909090909091</v>
      </c>
      <c r="Y15" s="17">
        <v>0.27393939393939398</v>
      </c>
      <c r="Z15" s="17">
        <v>0.410909090909091</v>
      </c>
      <c r="AA15" s="17">
        <v>0.27393939393939398</v>
      </c>
      <c r="AB15" s="17">
        <v>0.27393939393939398</v>
      </c>
      <c r="AC15" s="17">
        <v>0.410909090909091</v>
      </c>
      <c r="AD15" s="17">
        <v>0.410909090909091</v>
      </c>
      <c r="AE15" s="17">
        <v>0.27393939393939398</v>
      </c>
      <c r="AF15" s="17">
        <v>0.410909090909091</v>
      </c>
      <c r="AG15" s="17">
        <v>0.27393939393939398</v>
      </c>
      <c r="AH15" s="17">
        <v>0.410909090909091</v>
      </c>
      <c r="AI15" s="17">
        <v>0.27393939393939398</v>
      </c>
      <c r="AJ15" s="17">
        <v>0.821818181818182</v>
      </c>
      <c r="AK15" s="17">
        <v>0.410909090909091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312.70000000000005</v>
      </c>
      <c r="D17" s="17">
        <v>0</v>
      </c>
      <c r="E17" s="17">
        <v>0</v>
      </c>
      <c r="F17" s="17">
        <v>0</v>
      </c>
      <c r="G17" s="17">
        <v>137.80000000000001</v>
      </c>
      <c r="H17" s="17">
        <v>3.7402073897345667</v>
      </c>
      <c r="I17" s="17">
        <v>3.8048323346913056</v>
      </c>
      <c r="J17" s="17">
        <v>3.8706333449838812</v>
      </c>
      <c r="K17" s="17">
        <v>3.9376329637604828</v>
      </c>
      <c r="L17" s="17">
        <v>4.005854188393851</v>
      </c>
      <c r="M17" s="17">
        <v>4.0753204800630689</v>
      </c>
      <c r="N17" s="17">
        <v>4.1460557735451546</v>
      </c>
      <c r="O17" s="17">
        <v>4.2180844872222734</v>
      </c>
      <c r="P17" s="17">
        <v>4.2914315333088107</v>
      </c>
      <c r="Q17" s="17">
        <v>8.8083051319760948</v>
      </c>
      <c r="R17" s="17">
        <v>4.5196394167658784</v>
      </c>
      <c r="S17" s="17">
        <v>4.5985191619778822</v>
      </c>
      <c r="T17" s="17">
        <v>4.6788495821510221</v>
      </c>
      <c r="U17" s="17">
        <v>4.760658780233217</v>
      </c>
      <c r="V17" s="17">
        <v>4.8439754311925132</v>
      </c>
      <c r="W17" s="17">
        <v>6.0492234898121158</v>
      </c>
      <c r="X17" s="17">
        <v>6.1858161061362784</v>
      </c>
      <c r="Y17" s="17">
        <v>6.3255218667941921</v>
      </c>
      <c r="Z17" s="17">
        <v>6.468412383218257</v>
      </c>
      <c r="AA17" s="17">
        <v>6.6145609291053615</v>
      </c>
      <c r="AB17" s="17">
        <v>6.7640424793424208</v>
      </c>
      <c r="AC17" s="17">
        <v>6.9169337498512613</v>
      </c>
      <c r="AD17" s="17">
        <v>7.0733132383746966</v>
      </c>
      <c r="AE17" s="17">
        <v>7.2332612662259264</v>
      </c>
      <c r="AF17" s="17">
        <v>7.3968600210245494</v>
      </c>
      <c r="AG17" s="17">
        <v>2.3456573675650629</v>
      </c>
      <c r="AH17" s="17">
        <v>7.1361763446280513</v>
      </c>
      <c r="AI17" s="17">
        <v>7.2874558516561319</v>
      </c>
      <c r="AJ17" s="17">
        <v>14.530137399146954</v>
      </c>
      <c r="AK17" s="17">
        <v>8.2726275071187416</v>
      </c>
      <c r="AL17" s="17">
        <v>0</v>
      </c>
    </row>
    <row r="18" spans="1:38" ht="15.75">
      <c r="A18" s="15" t="s">
        <v>49</v>
      </c>
      <c r="B18" s="14" t="s">
        <v>107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</row>
    <row r="19" spans="1:38" ht="15.75">
      <c r="A19" s="15" t="s">
        <v>50</v>
      </c>
      <c r="B19" s="14" t="s">
        <v>108</v>
      </c>
      <c r="C19" s="17">
        <v>312.70000000000005</v>
      </c>
      <c r="D19" s="17">
        <v>0</v>
      </c>
      <c r="E19" s="17">
        <v>0</v>
      </c>
      <c r="F19" s="17">
        <v>0</v>
      </c>
      <c r="G19" s="17">
        <v>137.80000000000001</v>
      </c>
      <c r="H19" s="17">
        <v>3.7402073897345667</v>
      </c>
      <c r="I19" s="17">
        <v>3.8048323346913056</v>
      </c>
      <c r="J19" s="17">
        <v>3.8706333449838812</v>
      </c>
      <c r="K19" s="17">
        <v>3.9376329637604828</v>
      </c>
      <c r="L19" s="17">
        <v>4.005854188393851</v>
      </c>
      <c r="M19" s="17">
        <v>4.0753204800630689</v>
      </c>
      <c r="N19" s="17">
        <v>4.1460557735451546</v>
      </c>
      <c r="O19" s="17">
        <v>4.2180844872222734</v>
      </c>
      <c r="P19" s="17">
        <v>4.2914315333088107</v>
      </c>
      <c r="Q19" s="17">
        <v>8.8083051319760948</v>
      </c>
      <c r="R19" s="17">
        <v>4.5196394167658784</v>
      </c>
      <c r="S19" s="17">
        <v>4.5985191619778822</v>
      </c>
      <c r="T19" s="17">
        <v>4.6788495821510221</v>
      </c>
      <c r="U19" s="17">
        <v>4.760658780233217</v>
      </c>
      <c r="V19" s="17">
        <v>4.8439754311925132</v>
      </c>
      <c r="W19" s="17">
        <v>6.0492234898121158</v>
      </c>
      <c r="X19" s="17">
        <v>6.1858161061362784</v>
      </c>
      <c r="Y19" s="17">
        <v>6.3255218667941921</v>
      </c>
      <c r="Z19" s="17">
        <v>6.468412383218257</v>
      </c>
      <c r="AA19" s="17">
        <v>6.6145609291053615</v>
      </c>
      <c r="AB19" s="17">
        <v>6.7640424793424208</v>
      </c>
      <c r="AC19" s="17">
        <v>6.9169337498512613</v>
      </c>
      <c r="AD19" s="17">
        <v>7.0733132383746966</v>
      </c>
      <c r="AE19" s="17">
        <v>7.2332612662259264</v>
      </c>
      <c r="AF19" s="17">
        <v>7.3968600210245494</v>
      </c>
      <c r="AG19" s="17">
        <v>2.3456573675650629</v>
      </c>
      <c r="AH19" s="17">
        <v>7.1361763446280513</v>
      </c>
      <c r="AI19" s="17">
        <v>7.2874558516561319</v>
      </c>
      <c r="AJ19" s="17">
        <v>14.530137399146954</v>
      </c>
      <c r="AK19" s="17">
        <v>8.2726275071187416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224.28000000000003</v>
      </c>
      <c r="D21" s="17">
        <v>0</v>
      </c>
      <c r="E21" s="17">
        <v>0</v>
      </c>
      <c r="F21" s="17">
        <v>0</v>
      </c>
      <c r="G21" s="17">
        <v>89.52</v>
      </c>
      <c r="H21" s="17">
        <v>3.3919976456943708</v>
      </c>
      <c r="I21" s="17">
        <v>3.4462089241304286</v>
      </c>
      <c r="J21" s="17">
        <v>3.5013340449772223</v>
      </c>
      <c r="K21" s="17">
        <v>3.5573892504296079</v>
      </c>
      <c r="L21" s="17">
        <v>3.6143910856163415</v>
      </c>
      <c r="M21" s="17">
        <v>3.6723564044840149</v>
      </c>
      <c r="N21" s="17">
        <v>3.7313023757978252</v>
      </c>
      <c r="O21" s="17">
        <v>3.79124648926412</v>
      </c>
      <c r="P21" s="17">
        <v>3.8522065617744148</v>
      </c>
      <c r="Q21" s="17">
        <v>7.8914482695440054</v>
      </c>
      <c r="R21" s="17">
        <v>4.0413657449345379</v>
      </c>
      <c r="S21" s="17">
        <v>4.1065745919004462</v>
      </c>
      <c r="T21" s="17">
        <v>4.1728936176334219</v>
      </c>
      <c r="U21" s="17">
        <v>4.2403427404792708</v>
      </c>
      <c r="V21" s="17">
        <v>4.308942253339973</v>
      </c>
      <c r="W21" s="17">
        <v>4.3751202280491732</v>
      </c>
      <c r="X21" s="17">
        <v>4.4443910558943118</v>
      </c>
      <c r="Y21" s="17">
        <v>4.5147894457456346</v>
      </c>
      <c r="Z21" s="17">
        <v>4.5863342408902898</v>
      </c>
      <c r="AA21" s="17">
        <v>4.6590446072695908</v>
      </c>
      <c r="AB21" s="17">
        <v>4.7329400391264969</v>
      </c>
      <c r="AC21" s="17">
        <v>4.8080403647533325</v>
      </c>
      <c r="AD21" s="17">
        <v>4.8843657523428057</v>
      </c>
      <c r="AE21" s="17">
        <v>4.9619367159430974</v>
      </c>
      <c r="AF21" s="17">
        <v>5.0407741215192372</v>
      </c>
      <c r="AG21" s="17">
        <v>1.5916127127060187</v>
      </c>
      <c r="AH21" s="17">
        <v>4.8221837697680821</v>
      </c>
      <c r="AI21" s="17">
        <v>4.8940473930726167</v>
      </c>
      <c r="AJ21" s="17">
        <v>9.6697060441870804</v>
      </c>
      <c r="AK21" s="17">
        <v>5.4547135087322314</v>
      </c>
      <c r="AL21" s="17">
        <v>0</v>
      </c>
    </row>
    <row r="22" spans="1:38" ht="15.75">
      <c r="A22" s="15" t="s">
        <v>54</v>
      </c>
      <c r="B22" s="14" t="s">
        <v>107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ht="15.75">
      <c r="A23" s="15" t="s">
        <v>55</v>
      </c>
      <c r="B23" s="14" t="s">
        <v>110</v>
      </c>
      <c r="C23" s="17">
        <v>224.28000000000003</v>
      </c>
      <c r="D23" s="17">
        <v>0</v>
      </c>
      <c r="E23" s="17">
        <v>0</v>
      </c>
      <c r="F23" s="17">
        <v>0</v>
      </c>
      <c r="G23" s="17">
        <v>89.52</v>
      </c>
      <c r="H23" s="17">
        <v>3.3919976456943708</v>
      </c>
      <c r="I23" s="17">
        <v>3.4462089241304286</v>
      </c>
      <c r="J23" s="17">
        <v>3.5013340449772223</v>
      </c>
      <c r="K23" s="17">
        <v>3.5573892504296079</v>
      </c>
      <c r="L23" s="17">
        <v>3.6143910856163415</v>
      </c>
      <c r="M23" s="17">
        <v>3.6723564044840149</v>
      </c>
      <c r="N23" s="17">
        <v>3.7313023757978252</v>
      </c>
      <c r="O23" s="17">
        <v>3.79124648926412</v>
      </c>
      <c r="P23" s="17">
        <v>3.8522065617744148</v>
      </c>
      <c r="Q23" s="17">
        <v>7.8914482695440054</v>
      </c>
      <c r="R23" s="17">
        <v>4.0413657449345379</v>
      </c>
      <c r="S23" s="17">
        <v>4.1065745919004462</v>
      </c>
      <c r="T23" s="17">
        <v>4.1728936176334219</v>
      </c>
      <c r="U23" s="17">
        <v>4.2403427404792708</v>
      </c>
      <c r="V23" s="17">
        <v>4.308942253339973</v>
      </c>
      <c r="W23" s="17">
        <v>4.3751202280491732</v>
      </c>
      <c r="X23" s="17">
        <v>4.4443910558943118</v>
      </c>
      <c r="Y23" s="17">
        <v>4.5147894457456346</v>
      </c>
      <c r="Z23" s="17">
        <v>4.5863342408902898</v>
      </c>
      <c r="AA23" s="17">
        <v>4.6590446072695908</v>
      </c>
      <c r="AB23" s="17">
        <v>4.7329400391264969</v>
      </c>
      <c r="AC23" s="17">
        <v>4.8080403647533325</v>
      </c>
      <c r="AD23" s="17">
        <v>4.8843657523428057</v>
      </c>
      <c r="AE23" s="17">
        <v>4.9619367159430974</v>
      </c>
      <c r="AF23" s="17">
        <v>5.0407741215192372</v>
      </c>
      <c r="AG23" s="17">
        <v>1.5916127127060187</v>
      </c>
      <c r="AH23" s="17">
        <v>4.8221837697680821</v>
      </c>
      <c r="AI23" s="17">
        <v>4.8940473930726167</v>
      </c>
      <c r="AJ23" s="17">
        <v>9.6697060441870804</v>
      </c>
      <c r="AK23" s="17">
        <v>5.4547135087322314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ht="15.75">
      <c r="A26" s="15" t="s">
        <v>118</v>
      </c>
      <c r="B26" s="14" t="s">
        <v>112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62.759685695657829</v>
      </c>
      <c r="D27" s="21">
        <v>1.6206681201387443</v>
      </c>
      <c r="E27" s="21">
        <v>25.103874278263131</v>
      </c>
      <c r="F27" s="21">
        <v>24.293540218193762</v>
      </c>
      <c r="G27" s="21">
        <v>11.741603079062195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ht="35.25" customHeight="1">
      <c r="A28" s="13" t="s">
        <v>61</v>
      </c>
      <c r="B28" s="22" t="s">
        <v>119</v>
      </c>
      <c r="C28" s="21">
        <v>2101.2288573640494</v>
      </c>
      <c r="D28" s="21">
        <v>28.964250812226183</v>
      </c>
      <c r="E28" s="21">
        <v>596.99574394967669</v>
      </c>
      <c r="F28" s="21">
        <v>582.51361854356378</v>
      </c>
      <c r="G28" s="21">
        <v>549.69999777413682</v>
      </c>
      <c r="H28" s="21">
        <v>31.076542228965828</v>
      </c>
      <c r="I28" s="21">
        <v>7.6619503497308257</v>
      </c>
      <c r="J28" s="21">
        <v>7.5089370869307999</v>
      </c>
      <c r="K28" s="21">
        <v>7.7689616081294846</v>
      </c>
      <c r="L28" s="21">
        <v>7.7572149709798897</v>
      </c>
      <c r="M28" s="21">
        <v>8.0216162784864782</v>
      </c>
      <c r="N28" s="21">
        <v>8.0143278463126766</v>
      </c>
      <c r="O28" s="21">
        <v>8.1463006734560892</v>
      </c>
      <c r="P28" s="21">
        <v>8.9654562769014081</v>
      </c>
      <c r="Q28" s="21">
        <v>16.973692795459492</v>
      </c>
      <c r="R28" s="21">
        <v>8.8349445556398098</v>
      </c>
      <c r="S28" s="21">
        <v>8.9790331478177219</v>
      </c>
      <c r="T28" s="21">
        <v>9.1256825937238375</v>
      </c>
      <c r="U28" s="21">
        <v>9.1379712176821855</v>
      </c>
      <c r="V28" s="21">
        <v>9.4268570784718797</v>
      </c>
      <c r="W28" s="21">
        <v>10.698283111800682</v>
      </c>
      <c r="X28" s="21">
        <v>11.04111625293968</v>
      </c>
      <c r="Y28" s="21">
        <v>11.11425070647922</v>
      </c>
      <c r="Z28" s="21">
        <v>11.465655715017636</v>
      </c>
      <c r="AA28" s="21">
        <v>11.547544930314345</v>
      </c>
      <c r="AB28" s="21">
        <v>11.770921912408312</v>
      </c>
      <c r="AC28" s="21">
        <v>12.135883205513684</v>
      </c>
      <c r="AD28" s="21">
        <v>12.368588081626593</v>
      </c>
      <c r="AE28" s="21">
        <v>12.469137376108417</v>
      </c>
      <c r="AF28" s="21">
        <v>12.848543233452876</v>
      </c>
      <c r="AG28" s="21">
        <v>4.2112094742104755</v>
      </c>
      <c r="AH28" s="21">
        <v>12.369269205305223</v>
      </c>
      <c r="AI28" s="21">
        <v>12.455442638668142</v>
      </c>
      <c r="AJ28" s="21">
        <v>25.021661625152213</v>
      </c>
      <c r="AK28" s="21">
        <v>14.138250106760063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311.54807525869683</v>
      </c>
      <c r="D30" s="17">
        <v>0</v>
      </c>
      <c r="E30" s="17">
        <v>0</v>
      </c>
      <c r="F30" s="17">
        <v>0</v>
      </c>
      <c r="G30" s="17">
        <v>0</v>
      </c>
      <c r="H30" s="17">
        <v>5.7307433177356124</v>
      </c>
      <c r="I30" s="17">
        <v>5.9108127671962869</v>
      </c>
      <c r="J30" s="17">
        <v>6.1010689089863028</v>
      </c>
      <c r="K30" s="17">
        <v>6.3023632420684574</v>
      </c>
      <c r="L30" s="17">
        <v>6.5156363103471131</v>
      </c>
      <c r="M30" s="17">
        <v>6.7419282120820716</v>
      </c>
      <c r="N30" s="17">
        <v>6.9823904314148644</v>
      </c>
      <c r="O30" s="17">
        <v>7.2382991640284775</v>
      </c>
      <c r="P30" s="17">
        <v>7.5110703317539143</v>
      </c>
      <c r="Q30" s="17">
        <v>7.8022765067805553</v>
      </c>
      <c r="R30" s="17">
        <v>8.4471843647094982</v>
      </c>
      <c r="S30" s="17">
        <v>8.8049987324755072</v>
      </c>
      <c r="T30" s="17">
        <v>9.1895251849455359</v>
      </c>
      <c r="U30" s="17">
        <v>9.6034597335957557</v>
      </c>
      <c r="V30" s="17">
        <v>10.049813278648955</v>
      </c>
      <c r="W30" s="17">
        <v>10.53195110868829</v>
      </c>
      <c r="X30" s="17">
        <v>10.746339774541319</v>
      </c>
      <c r="Y30" s="17">
        <v>10.968493250066617</v>
      </c>
      <c r="Z30" s="17">
        <v>11.19877568570843</v>
      </c>
      <c r="AA30" s="17">
        <v>11.437571795745814</v>
      </c>
      <c r="AB30" s="17">
        <v>11.685288179049332</v>
      </c>
      <c r="AC30" s="17">
        <v>11.942354731978398</v>
      </c>
      <c r="AD30" s="17">
        <v>12.209226160172944</v>
      </c>
      <c r="AE30" s="17">
        <v>12.486383596502135</v>
      </c>
      <c r="AF30" s="17">
        <v>12.774336332981083</v>
      </c>
      <c r="AG30" s="17">
        <v>13.073623675056616</v>
      </c>
      <c r="AH30" s="17">
        <v>13.169564854588598</v>
      </c>
      <c r="AI30" s="17">
        <v>13.464545705991553</v>
      </c>
      <c r="AJ30" s="17">
        <v>13.770660472166602</v>
      </c>
      <c r="AK30" s="17">
        <v>14.39607091307232</v>
      </c>
      <c r="AL30" s="17">
        <v>14.761318535617937</v>
      </c>
    </row>
    <row r="31" spans="1:38" ht="15.75">
      <c r="A31" s="15" t="s">
        <v>65</v>
      </c>
      <c r="B31" s="14" t="s">
        <v>66</v>
      </c>
      <c r="C31" s="17">
        <v>88.40000000000002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8.8400000000000016</v>
      </c>
      <c r="X31" s="17">
        <v>8.8400000000000016</v>
      </c>
      <c r="Y31" s="17">
        <v>8.8400000000000016</v>
      </c>
      <c r="Z31" s="17">
        <v>8.8400000000000016</v>
      </c>
      <c r="AA31" s="17">
        <v>8.8400000000000016</v>
      </c>
      <c r="AB31" s="17">
        <v>8.8400000000000016</v>
      </c>
      <c r="AC31" s="17">
        <v>8.8400000000000016</v>
      </c>
      <c r="AD31" s="17">
        <v>8.8400000000000016</v>
      </c>
      <c r="AE31" s="17">
        <v>8.8400000000000016</v>
      </c>
      <c r="AF31" s="17">
        <v>8.8400000000000016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122.16000000000003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12.216000000000001</v>
      </c>
      <c r="X32" s="17">
        <v>12.216000000000001</v>
      </c>
      <c r="Y32" s="17">
        <v>12.216000000000001</v>
      </c>
      <c r="Z32" s="17">
        <v>12.216000000000001</v>
      </c>
      <c r="AA32" s="17">
        <v>12.216000000000001</v>
      </c>
      <c r="AB32" s="17">
        <v>12.216000000000001</v>
      </c>
      <c r="AC32" s="17">
        <v>12.216000000000001</v>
      </c>
      <c r="AD32" s="17">
        <v>12.216000000000001</v>
      </c>
      <c r="AE32" s="17">
        <v>12.216000000000001</v>
      </c>
      <c r="AF32" s="17">
        <v>12.216000000000001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</row>
    <row r="34" spans="1:38" ht="15.75">
      <c r="A34" s="15" t="s">
        <v>71</v>
      </c>
      <c r="B34" s="14" t="s">
        <v>114</v>
      </c>
      <c r="C34" s="17">
        <v>522.10807525869689</v>
      </c>
      <c r="D34" s="17">
        <v>0</v>
      </c>
      <c r="E34" s="17">
        <v>0</v>
      </c>
      <c r="F34" s="17">
        <v>0</v>
      </c>
      <c r="G34" s="17">
        <v>0</v>
      </c>
      <c r="H34" s="17">
        <v>5.7307433177356124</v>
      </c>
      <c r="I34" s="17">
        <v>5.9108127671962869</v>
      </c>
      <c r="J34" s="17">
        <v>6.1010689089863028</v>
      </c>
      <c r="K34" s="17">
        <v>6.3023632420684574</v>
      </c>
      <c r="L34" s="17">
        <v>6.5156363103471131</v>
      </c>
      <c r="M34" s="17">
        <v>6.7419282120820716</v>
      </c>
      <c r="N34" s="17">
        <v>6.9823904314148644</v>
      </c>
      <c r="O34" s="17">
        <v>7.2382991640284775</v>
      </c>
      <c r="P34" s="17">
        <v>7.5110703317539143</v>
      </c>
      <c r="Q34" s="17">
        <v>7.8022765067805553</v>
      </c>
      <c r="R34" s="17">
        <v>8.4471843647094982</v>
      </c>
      <c r="S34" s="17">
        <v>8.8049987324755072</v>
      </c>
      <c r="T34" s="17">
        <v>9.1895251849455359</v>
      </c>
      <c r="U34" s="17">
        <v>9.6034597335957557</v>
      </c>
      <c r="V34" s="17">
        <v>10.049813278648955</v>
      </c>
      <c r="W34" s="17">
        <v>31.587951108688294</v>
      </c>
      <c r="X34" s="17">
        <v>31.802339774541323</v>
      </c>
      <c r="Y34" s="17">
        <v>32.02449325006662</v>
      </c>
      <c r="Z34" s="17">
        <v>32.254775685708431</v>
      </c>
      <c r="AA34" s="17">
        <v>32.493571795745815</v>
      </c>
      <c r="AB34" s="17">
        <v>32.741288179049334</v>
      </c>
      <c r="AC34" s="17">
        <v>32.998354731978402</v>
      </c>
      <c r="AD34" s="17">
        <v>33.265226160172944</v>
      </c>
      <c r="AE34" s="17">
        <v>33.542383596502134</v>
      </c>
      <c r="AF34" s="17">
        <v>33.830336332981084</v>
      </c>
      <c r="AG34" s="17">
        <v>13.073623675056616</v>
      </c>
      <c r="AH34" s="17">
        <v>13.169564854588598</v>
      </c>
      <c r="AI34" s="17">
        <v>13.464545705991553</v>
      </c>
      <c r="AJ34" s="17">
        <v>13.770660472166602</v>
      </c>
      <c r="AK34" s="17">
        <v>14.39607091307232</v>
      </c>
      <c r="AL34" s="17">
        <v>14.761318535617937</v>
      </c>
    </row>
    <row r="35" spans="1:38" ht="15.75">
      <c r="A35" s="13" t="s">
        <v>72</v>
      </c>
      <c r="B35" s="2" t="s">
        <v>73</v>
      </c>
      <c r="C35" s="21">
        <v>2623.3369326227462</v>
      </c>
      <c r="D35" s="21">
        <v>28.964250812226183</v>
      </c>
      <c r="E35" s="21">
        <v>596.99574394967669</v>
      </c>
      <c r="F35" s="21">
        <v>582.51361854356378</v>
      </c>
      <c r="G35" s="21">
        <v>549.69999777413682</v>
      </c>
      <c r="H35" s="21">
        <v>36.807285546701436</v>
      </c>
      <c r="I35" s="21">
        <v>13.572763116927113</v>
      </c>
      <c r="J35" s="21">
        <v>13.610005995917103</v>
      </c>
      <c r="K35" s="21">
        <v>14.071324850197943</v>
      </c>
      <c r="L35" s="21">
        <v>14.272851281327004</v>
      </c>
      <c r="M35" s="21">
        <v>14.763544490568549</v>
      </c>
      <c r="N35" s="21">
        <v>14.996718277727542</v>
      </c>
      <c r="O35" s="21">
        <v>15.384599837484567</v>
      </c>
      <c r="P35" s="21">
        <v>16.476526608655323</v>
      </c>
      <c r="Q35" s="21">
        <v>24.775969302240046</v>
      </c>
      <c r="R35" s="21">
        <v>17.282128920349308</v>
      </c>
      <c r="S35" s="21">
        <v>17.784031880293227</v>
      </c>
      <c r="T35" s="21">
        <v>18.315207778669375</v>
      </c>
      <c r="U35" s="21">
        <v>18.741430951277941</v>
      </c>
      <c r="V35" s="21">
        <v>19.476670357120835</v>
      </c>
      <c r="W35" s="21">
        <v>42.286234220488979</v>
      </c>
      <c r="X35" s="21">
        <v>42.843456027481004</v>
      </c>
      <c r="Y35" s="21">
        <v>43.138743956545838</v>
      </c>
      <c r="Z35" s="21">
        <v>43.720431400726071</v>
      </c>
      <c r="AA35" s="21">
        <v>44.04111672606016</v>
      </c>
      <c r="AB35" s="21">
        <v>44.512210091457646</v>
      </c>
      <c r="AC35" s="21">
        <v>45.134237937492088</v>
      </c>
      <c r="AD35" s="21">
        <v>45.633814241799534</v>
      </c>
      <c r="AE35" s="21">
        <v>46.011520972610555</v>
      </c>
      <c r="AF35" s="21">
        <v>46.678879566433963</v>
      </c>
      <c r="AG35" s="21">
        <v>17.284833149267094</v>
      </c>
      <c r="AH35" s="21">
        <v>25.538834059893823</v>
      </c>
      <c r="AI35" s="21">
        <v>25.919988344659693</v>
      </c>
      <c r="AJ35" s="21">
        <v>38.792322097318817</v>
      </c>
      <c r="AK35" s="21">
        <v>28.534321019832383</v>
      </c>
      <c r="AL35" s="21">
        <v>14.761318535617937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</row>
    <row r="37" spans="1:38" ht="16.5" thickBot="1">
      <c r="A37" s="23" t="s">
        <v>75</v>
      </c>
      <c r="B37" s="24" t="s">
        <v>117</v>
      </c>
      <c r="C37" s="25">
        <v>2623.3369326227462</v>
      </c>
      <c r="D37" s="25">
        <v>28.964250812226183</v>
      </c>
      <c r="E37" s="25">
        <v>596.99574394967669</v>
      </c>
      <c r="F37" s="25">
        <v>582.51361854356378</v>
      </c>
      <c r="G37" s="25">
        <v>549.69999777413682</v>
      </c>
      <c r="H37" s="25">
        <v>36.807285546701436</v>
      </c>
      <c r="I37" s="25">
        <v>13.572763116927113</v>
      </c>
      <c r="J37" s="25">
        <v>13.610005995917103</v>
      </c>
      <c r="K37" s="25">
        <v>14.071324850197943</v>
      </c>
      <c r="L37" s="25">
        <v>14.272851281327004</v>
      </c>
      <c r="M37" s="25">
        <v>14.763544490568549</v>
      </c>
      <c r="N37" s="25">
        <v>14.996718277727542</v>
      </c>
      <c r="O37" s="25">
        <v>15.384599837484567</v>
      </c>
      <c r="P37" s="25">
        <v>16.476526608655323</v>
      </c>
      <c r="Q37" s="25">
        <v>24.775969302240046</v>
      </c>
      <c r="R37" s="25">
        <v>17.282128920349308</v>
      </c>
      <c r="S37" s="25">
        <v>17.784031880293227</v>
      </c>
      <c r="T37" s="25">
        <v>18.315207778669375</v>
      </c>
      <c r="U37" s="25">
        <v>18.741430951277941</v>
      </c>
      <c r="V37" s="25">
        <v>19.476670357120835</v>
      </c>
      <c r="W37" s="25">
        <v>42.286234220488979</v>
      </c>
      <c r="X37" s="25">
        <v>42.843456027481004</v>
      </c>
      <c r="Y37" s="25">
        <v>43.138743956545838</v>
      </c>
      <c r="Z37" s="25">
        <v>43.720431400726071</v>
      </c>
      <c r="AA37" s="25">
        <v>44.04111672606016</v>
      </c>
      <c r="AB37" s="25">
        <v>44.512210091457646</v>
      </c>
      <c r="AC37" s="25">
        <v>45.134237937492088</v>
      </c>
      <c r="AD37" s="25">
        <v>45.633814241799534</v>
      </c>
      <c r="AE37" s="25">
        <v>46.011520972610555</v>
      </c>
      <c r="AF37" s="25">
        <v>46.678879566433963</v>
      </c>
      <c r="AG37" s="25">
        <v>17.284833149267094</v>
      </c>
      <c r="AH37" s="25">
        <v>25.538834059893823</v>
      </c>
      <c r="AI37" s="25">
        <v>25.919988344659693</v>
      </c>
      <c r="AJ37" s="25">
        <v>38.792322097318817</v>
      </c>
      <c r="AK37" s="25">
        <v>28.534321019832383</v>
      </c>
      <c r="AL37" s="25">
        <v>14.761318535617937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N39"/>
  <sheetViews>
    <sheetView workbookViewId="0"/>
  </sheetViews>
  <sheetFormatPr defaultRowHeight="15"/>
  <cols>
    <col min="1" max="1" width="8" customWidth="1"/>
    <col min="2" max="2" width="54.85546875" customWidth="1"/>
    <col min="3" max="3" width="15.42578125" customWidth="1"/>
    <col min="7" max="7" width="11.28515625" customWidth="1"/>
  </cols>
  <sheetData>
    <row r="1" spans="1:38" ht="15.75">
      <c r="A1" s="46" t="s">
        <v>140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38" ht="15.75">
      <c r="A8" s="15" t="s">
        <v>36</v>
      </c>
      <c r="B8" s="14" t="s">
        <v>100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15.75">
      <c r="A9" s="15" t="s">
        <v>37</v>
      </c>
      <c r="B9" s="14" t="s">
        <v>38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15.75">
      <c r="A10" s="15" t="s">
        <v>39</v>
      </c>
      <c r="B10" s="14" t="s">
        <v>101</v>
      </c>
      <c r="C10" s="17">
        <v>14.339693073593075</v>
      </c>
      <c r="D10" s="17">
        <v>0</v>
      </c>
      <c r="E10" s="17">
        <v>3.912422943722945</v>
      </c>
      <c r="F10" s="17">
        <v>3.912422943722945</v>
      </c>
      <c r="G10" s="17">
        <v>5.0081805194805211</v>
      </c>
      <c r="H10" s="17">
        <v>0</v>
      </c>
      <c r="I10" s="17">
        <v>0.13696969696969699</v>
      </c>
      <c r="J10" s="17">
        <v>0</v>
      </c>
      <c r="K10" s="17">
        <v>0</v>
      </c>
      <c r="L10" s="17">
        <v>0</v>
      </c>
      <c r="M10" s="17">
        <v>0.13696969696969699</v>
      </c>
      <c r="N10" s="17">
        <v>0</v>
      </c>
      <c r="O10" s="17">
        <v>0.13696969696969699</v>
      </c>
      <c r="P10" s="17">
        <v>0</v>
      </c>
      <c r="Q10" s="17">
        <v>0.13696969696969699</v>
      </c>
      <c r="R10" s="17">
        <v>0</v>
      </c>
      <c r="S10" s="17">
        <v>0.13696969696969699</v>
      </c>
      <c r="T10" s="17">
        <v>0</v>
      </c>
      <c r="U10" s="17">
        <v>0.13696969696969699</v>
      </c>
      <c r="V10" s="17">
        <v>0</v>
      </c>
      <c r="W10" s="17">
        <v>0</v>
      </c>
      <c r="X10" s="17">
        <v>0.13696969696969699</v>
      </c>
      <c r="Y10" s="17">
        <v>0</v>
      </c>
      <c r="Z10" s="17">
        <v>0</v>
      </c>
      <c r="AA10" s="17">
        <v>0</v>
      </c>
      <c r="AB10" s="17">
        <v>0.13696969696969699</v>
      </c>
      <c r="AC10" s="17">
        <v>0</v>
      </c>
      <c r="AD10" s="17">
        <v>0</v>
      </c>
      <c r="AE10" s="17">
        <v>0.13696969696969699</v>
      </c>
      <c r="AF10" s="17">
        <v>0</v>
      </c>
      <c r="AG10" s="17">
        <v>0</v>
      </c>
      <c r="AH10" s="17">
        <v>0.13696969696969699</v>
      </c>
      <c r="AI10" s="17">
        <v>0</v>
      </c>
      <c r="AJ10" s="17">
        <v>0.13696969696969699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11.757232866119738</v>
      </c>
      <c r="D11" s="17">
        <v>0</v>
      </c>
      <c r="E11" s="17">
        <v>3.9190776220399126</v>
      </c>
      <c r="F11" s="17">
        <v>3.9190776220399126</v>
      </c>
      <c r="G11" s="17">
        <v>3.9190776220399126</v>
      </c>
      <c r="H11" s="17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38" ht="15.75">
      <c r="A12" s="15" t="s">
        <v>41</v>
      </c>
      <c r="B12" s="14" t="s">
        <v>42</v>
      </c>
      <c r="C12" s="17">
        <v>12.805657670956268</v>
      </c>
      <c r="D12" s="17">
        <v>0</v>
      </c>
      <c r="E12" s="17">
        <v>4.2685525569854228</v>
      </c>
      <c r="F12" s="17">
        <v>4.2685525569854228</v>
      </c>
      <c r="G12" s="17">
        <v>4.2685525569854228</v>
      </c>
      <c r="H12" s="17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38" ht="15.75">
      <c r="A13" s="15" t="s">
        <v>43</v>
      </c>
      <c r="B13" s="14" t="s">
        <v>103</v>
      </c>
      <c r="C13" s="17">
        <v>37.840000000000003</v>
      </c>
      <c r="D13" s="17">
        <v>0</v>
      </c>
      <c r="E13" s="17">
        <v>12.613333333333333</v>
      </c>
      <c r="F13" s="17">
        <v>12.613333333333333</v>
      </c>
      <c r="G13" s="17">
        <v>12.613333333333333</v>
      </c>
      <c r="H13" s="17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38" ht="15.75">
      <c r="A14" s="15" t="s">
        <v>44</v>
      </c>
      <c r="B14" s="14" t="s">
        <v>104</v>
      </c>
      <c r="C14" s="17">
        <v>3.3970000000000002</v>
      </c>
      <c r="D14" s="17">
        <v>0</v>
      </c>
      <c r="E14" s="17">
        <v>1.0191000000000001</v>
      </c>
      <c r="F14" s="17">
        <v>1.0191000000000001</v>
      </c>
      <c r="G14" s="17">
        <v>1.3588000000000002</v>
      </c>
      <c r="H14" s="17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38" ht="15.75">
      <c r="A15" s="15" t="s">
        <v>45</v>
      </c>
      <c r="B15" s="14" t="s">
        <v>105</v>
      </c>
      <c r="C15" s="17">
        <v>80.139583610669121</v>
      </c>
      <c r="D15" s="17">
        <v>0</v>
      </c>
      <c r="E15" s="17">
        <v>25.732486456081617</v>
      </c>
      <c r="F15" s="17">
        <v>25.732486456081617</v>
      </c>
      <c r="G15" s="17">
        <v>27.167944031839188</v>
      </c>
      <c r="H15" s="17">
        <v>0</v>
      </c>
      <c r="I15" s="17">
        <v>0.13696969696969699</v>
      </c>
      <c r="J15" s="17">
        <v>0</v>
      </c>
      <c r="K15" s="17">
        <v>0</v>
      </c>
      <c r="L15" s="17">
        <v>0</v>
      </c>
      <c r="M15" s="17">
        <v>0.13696969696969699</v>
      </c>
      <c r="N15" s="17">
        <v>0</v>
      </c>
      <c r="O15" s="17">
        <v>0.13696969696969699</v>
      </c>
      <c r="P15" s="17">
        <v>0</v>
      </c>
      <c r="Q15" s="17">
        <v>0.13696969696969699</v>
      </c>
      <c r="R15" s="17">
        <v>0</v>
      </c>
      <c r="S15" s="17">
        <v>0.13696969696969699</v>
      </c>
      <c r="T15" s="17">
        <v>0</v>
      </c>
      <c r="U15" s="17">
        <v>0.13696969696969699</v>
      </c>
      <c r="V15" s="17">
        <v>0</v>
      </c>
      <c r="W15" s="17">
        <v>0</v>
      </c>
      <c r="X15" s="17">
        <v>0.13696969696969699</v>
      </c>
      <c r="Y15" s="17">
        <v>0</v>
      </c>
      <c r="Z15" s="17">
        <v>0</v>
      </c>
      <c r="AA15" s="17">
        <v>0</v>
      </c>
      <c r="AB15" s="17">
        <v>0.13696969696969699</v>
      </c>
      <c r="AC15" s="17">
        <v>0</v>
      </c>
      <c r="AD15" s="17">
        <v>0</v>
      </c>
      <c r="AE15" s="17">
        <v>0.13696969696969699</v>
      </c>
      <c r="AF15" s="17">
        <v>0</v>
      </c>
      <c r="AG15" s="17">
        <v>0</v>
      </c>
      <c r="AH15" s="17">
        <v>0.13696969696969699</v>
      </c>
      <c r="AI15" s="17">
        <v>0</v>
      </c>
      <c r="AJ15" s="17">
        <v>0.13696969696969699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40" ht="15.75">
      <c r="A17" s="15" t="s">
        <v>48</v>
      </c>
      <c r="B17" s="14" t="s">
        <v>106</v>
      </c>
      <c r="C17" s="17">
        <v>87.500000000000028</v>
      </c>
      <c r="D17" s="17"/>
      <c r="E17" s="17"/>
      <c r="F17" s="17"/>
      <c r="G17" s="17">
        <v>44.2</v>
      </c>
      <c r="H17" s="17">
        <v>0.96296169873869175</v>
      </c>
      <c r="I17" s="17">
        <v>0.98394122890243596</v>
      </c>
      <c r="J17" s="17">
        <v>1.0053778288400694</v>
      </c>
      <c r="K17" s="17">
        <v>1.0272814564856225</v>
      </c>
      <c r="L17" s="17">
        <v>1.0496622867213752</v>
      </c>
      <c r="M17" s="17">
        <v>1.072530716104253</v>
      </c>
      <c r="N17" s="17">
        <v>1.0958973676954138</v>
      </c>
      <c r="O17" s="17">
        <v>1.119773095994941</v>
      </c>
      <c r="P17" s="17">
        <v>1.1441689919841125</v>
      </c>
      <c r="Q17" s="17">
        <v>2.363663252664491</v>
      </c>
      <c r="R17" s="17">
        <v>1.2205922521016939</v>
      </c>
      <c r="S17" s="17">
        <v>1.247184640982939</v>
      </c>
      <c r="T17" s="17">
        <v>1.2743563839811713</v>
      </c>
      <c r="U17" s="17">
        <v>1.3021201031738592</v>
      </c>
      <c r="V17" s="17">
        <v>3.030488695628931</v>
      </c>
      <c r="W17" s="17">
        <v>1.3389301412009573</v>
      </c>
      <c r="X17" s="17">
        <v>1.3676598515057166</v>
      </c>
      <c r="Y17" s="17">
        <v>1.3970060213469131</v>
      </c>
      <c r="Z17" s="17">
        <v>1.426981878228667</v>
      </c>
      <c r="AA17" s="17">
        <v>1.457600933480395</v>
      </c>
      <c r="AB17" s="17">
        <v>1.4888769883470423</v>
      </c>
      <c r="AC17" s="17">
        <v>1.520824140209843</v>
      </c>
      <c r="AD17" s="17">
        <v>1.5534567889405075</v>
      </c>
      <c r="AE17" s="17">
        <v>1.5867896433918716</v>
      </c>
      <c r="AF17" s="17">
        <v>1.6208377280278115</v>
      </c>
      <c r="AG17" s="17">
        <v>0.51360937488473513</v>
      </c>
      <c r="AH17" s="17">
        <v>1.5614323804435473</v>
      </c>
      <c r="AI17" s="17">
        <v>1.5928214663095568</v>
      </c>
      <c r="AJ17" s="17">
        <v>3.170817245093696</v>
      </c>
      <c r="AK17" s="17">
        <v>1.8023554185887405</v>
      </c>
      <c r="AL17" s="17">
        <v>0</v>
      </c>
    </row>
    <row r="18" spans="1:40" ht="15.75">
      <c r="A18" s="15" t="s">
        <v>49</v>
      </c>
      <c r="B18" s="14" t="s">
        <v>107</v>
      </c>
      <c r="C18" s="17">
        <v>4.8</v>
      </c>
      <c r="D18" s="17">
        <v>2.4</v>
      </c>
      <c r="E18" s="17">
        <v>2.4</v>
      </c>
      <c r="F18" s="17">
        <v>0</v>
      </c>
      <c r="G18" s="17">
        <v>0</v>
      </c>
      <c r="H18" s="17">
        <v>0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40" ht="15.75">
      <c r="A19" s="15" t="s">
        <v>50</v>
      </c>
      <c r="B19" s="14" t="s">
        <v>108</v>
      </c>
      <c r="C19" s="17">
        <v>92.300000000000026</v>
      </c>
      <c r="D19" s="17">
        <v>2.4</v>
      </c>
      <c r="E19" s="17">
        <v>2.4</v>
      </c>
      <c r="F19" s="17">
        <v>0</v>
      </c>
      <c r="G19" s="17">
        <v>44.2</v>
      </c>
      <c r="H19" s="17">
        <v>0.96296169873869175</v>
      </c>
      <c r="I19" s="17">
        <v>0.98394122890243596</v>
      </c>
      <c r="J19" s="17">
        <v>1.0053778288400694</v>
      </c>
      <c r="K19" s="17">
        <v>1.0272814564856225</v>
      </c>
      <c r="L19" s="17">
        <v>1.0496622867213752</v>
      </c>
      <c r="M19" s="17">
        <v>1.072530716104253</v>
      </c>
      <c r="N19" s="17">
        <v>1.0958973676954138</v>
      </c>
      <c r="O19" s="17">
        <v>1.119773095994941</v>
      </c>
      <c r="P19" s="17">
        <v>1.1441689919841125</v>
      </c>
      <c r="Q19" s="17">
        <v>2.363663252664491</v>
      </c>
      <c r="R19" s="17">
        <v>1.2205922521016939</v>
      </c>
      <c r="S19" s="17">
        <v>1.247184640982939</v>
      </c>
      <c r="T19" s="17">
        <v>1.2743563839811713</v>
      </c>
      <c r="U19" s="17">
        <v>1.3021201031738592</v>
      </c>
      <c r="V19" s="17">
        <v>3.030488695628931</v>
      </c>
      <c r="W19" s="17">
        <v>1.3389301412009573</v>
      </c>
      <c r="X19" s="17">
        <v>1.3676598515057166</v>
      </c>
      <c r="Y19" s="17">
        <v>1.3970060213469131</v>
      </c>
      <c r="Z19" s="17">
        <v>1.426981878228667</v>
      </c>
      <c r="AA19" s="17">
        <v>1.457600933480395</v>
      </c>
      <c r="AB19" s="17">
        <v>1.4888769883470423</v>
      </c>
      <c r="AC19" s="17">
        <v>1.520824140209843</v>
      </c>
      <c r="AD19" s="17">
        <v>1.5534567889405075</v>
      </c>
      <c r="AE19" s="17">
        <v>1.5867896433918716</v>
      </c>
      <c r="AF19" s="17">
        <v>1.6208377280278115</v>
      </c>
      <c r="AG19" s="17">
        <v>0.51360937488473513</v>
      </c>
      <c r="AH19" s="17">
        <v>1.5614323804435473</v>
      </c>
      <c r="AI19" s="17">
        <v>1.5928214663095568</v>
      </c>
      <c r="AJ19" s="17">
        <v>3.170817245093696</v>
      </c>
      <c r="AK19" s="17">
        <v>1.8023554185887405</v>
      </c>
      <c r="AL19" s="17">
        <v>0</v>
      </c>
    </row>
    <row r="20" spans="1:40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40" ht="15.75">
      <c r="A21" s="15" t="s">
        <v>53</v>
      </c>
      <c r="B21" s="14" t="s">
        <v>109</v>
      </c>
      <c r="C21" s="17">
        <v>59.88000000000001</v>
      </c>
      <c r="D21" s="17"/>
      <c r="E21" s="17"/>
      <c r="F21" s="17"/>
      <c r="G21" s="17">
        <v>25.32</v>
      </c>
      <c r="H21" s="17">
        <v>0.90561618047808679</v>
      </c>
      <c r="I21" s="17">
        <v>0.92645308765145273</v>
      </c>
      <c r="J21" s="17">
        <v>0.94776942166139411</v>
      </c>
      <c r="K21" s="17">
        <v>0.96957621341999134</v>
      </c>
      <c r="L21" s="17">
        <v>0.99188474764458767</v>
      </c>
      <c r="M21" s="17">
        <v>1.0147065686973451</v>
      </c>
      <c r="N21" s="17">
        <v>1.03805348655937</v>
      </c>
      <c r="O21" s="17">
        <v>1.0619375829422506</v>
      </c>
      <c r="P21" s="17">
        <v>1.0863712175400724</v>
      </c>
      <c r="Q21" s="17">
        <v>2.2483050030182925</v>
      </c>
      <c r="R21" s="17">
        <v>1.1630972526516803</v>
      </c>
      <c r="S21" s="17">
        <v>1.1898584236748366</v>
      </c>
      <c r="T21" s="17">
        <v>1.2172353302032322</v>
      </c>
      <c r="U21" s="17">
        <v>1.2452421394126283</v>
      </c>
      <c r="V21" s="17">
        <v>1.27389334444478</v>
      </c>
      <c r="W21" s="17">
        <v>1.0144046974549725</v>
      </c>
      <c r="X21" s="17">
        <v>1.0325723685393269</v>
      </c>
      <c r="Y21" s="17">
        <v>1.0510654169346139</v>
      </c>
      <c r="Z21" s="17">
        <v>1.0698896700467366</v>
      </c>
      <c r="AA21" s="17">
        <v>1.0890510596486866</v>
      </c>
      <c r="AB21" s="17">
        <v>1.108555623749603</v>
      </c>
      <c r="AC21" s="17">
        <v>1.1284095084975161</v>
      </c>
      <c r="AD21" s="17">
        <v>1.1486189701160174</v>
      </c>
      <c r="AE21" s="17">
        <v>1.1691903768757674</v>
      </c>
      <c r="AF21" s="17">
        <v>1.190130211101091</v>
      </c>
      <c r="AG21" s="17">
        <v>0.37626909600062391</v>
      </c>
      <c r="AH21" s="17">
        <v>1.1414122760643477</v>
      </c>
      <c r="AI21" s="17">
        <v>1.1605663084790829</v>
      </c>
      <c r="AJ21" s="17">
        <v>2.2992734966935906</v>
      </c>
      <c r="AK21" s="17">
        <v>1.3005909197980234</v>
      </c>
      <c r="AL21" s="17">
        <v>0</v>
      </c>
    </row>
    <row r="22" spans="1:40" ht="15.75">
      <c r="A22" s="15" t="s">
        <v>54</v>
      </c>
      <c r="B22" s="14" t="s">
        <v>107</v>
      </c>
      <c r="C22" s="17">
        <v>15.2874</v>
      </c>
      <c r="D22" s="17">
        <v>7.6436999999999999</v>
      </c>
      <c r="E22" s="17">
        <v>7.6436999999999999</v>
      </c>
      <c r="F22" s="17">
        <v>0</v>
      </c>
      <c r="G22" s="17">
        <v>0</v>
      </c>
      <c r="H22" s="17">
        <v>0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40" ht="15.75">
      <c r="A23" s="15" t="s">
        <v>55</v>
      </c>
      <c r="B23" s="14" t="s">
        <v>110</v>
      </c>
      <c r="C23" s="17">
        <v>75.167399999999972</v>
      </c>
      <c r="D23" s="17">
        <v>7.6436999999999999</v>
      </c>
      <c r="E23" s="17">
        <v>7.6436999999999999</v>
      </c>
      <c r="F23" s="17">
        <v>0</v>
      </c>
      <c r="G23" s="17">
        <v>25.32</v>
      </c>
      <c r="H23" s="17">
        <v>0.90561618047808679</v>
      </c>
      <c r="I23" s="17">
        <v>0.92645308765145273</v>
      </c>
      <c r="J23" s="17">
        <v>0.94776942166139411</v>
      </c>
      <c r="K23" s="17">
        <v>0.96957621341999134</v>
      </c>
      <c r="L23" s="17">
        <v>0.99188474764458767</v>
      </c>
      <c r="M23" s="17">
        <v>1.0147065686973451</v>
      </c>
      <c r="N23" s="17">
        <v>1.03805348655937</v>
      </c>
      <c r="O23" s="17">
        <v>1.0619375829422506</v>
      </c>
      <c r="P23" s="17">
        <v>1.0863712175400724</v>
      </c>
      <c r="Q23" s="17">
        <v>2.2483050030182925</v>
      </c>
      <c r="R23" s="17">
        <v>1.1630972526516803</v>
      </c>
      <c r="S23" s="17">
        <v>1.1898584236748366</v>
      </c>
      <c r="T23" s="17">
        <v>1.2172353302032322</v>
      </c>
      <c r="U23" s="17">
        <v>1.2452421394126283</v>
      </c>
      <c r="V23" s="17">
        <v>1.27389334444478</v>
      </c>
      <c r="W23" s="17">
        <v>1.0144046974549725</v>
      </c>
      <c r="X23" s="17">
        <v>1.0325723685393269</v>
      </c>
      <c r="Y23" s="17">
        <v>1.0510654169346139</v>
      </c>
      <c r="Z23" s="17">
        <v>1.0698896700467366</v>
      </c>
      <c r="AA23" s="17">
        <v>1.0890510596486866</v>
      </c>
      <c r="AB23" s="17">
        <v>1.108555623749603</v>
      </c>
      <c r="AC23" s="17">
        <v>1.1284095084975161</v>
      </c>
      <c r="AD23" s="17">
        <v>1.1486189701160174</v>
      </c>
      <c r="AE23" s="17">
        <v>1.1691903768757674</v>
      </c>
      <c r="AF23" s="17">
        <v>1.190130211101091</v>
      </c>
      <c r="AG23" s="17">
        <v>0.37626909600062391</v>
      </c>
      <c r="AH23" s="17">
        <v>1.1414122760643477</v>
      </c>
      <c r="AI23" s="17">
        <v>1.1605663084790829</v>
      </c>
      <c r="AJ23" s="17">
        <v>2.2992734966935906</v>
      </c>
      <c r="AK23" s="17">
        <v>1.3005909197980234</v>
      </c>
      <c r="AL23" s="17">
        <v>0</v>
      </c>
    </row>
    <row r="24" spans="1:40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40" ht="15.75">
      <c r="A25" s="15" t="s">
        <v>58</v>
      </c>
      <c r="B25" s="14" t="s">
        <v>111</v>
      </c>
      <c r="C25" s="17">
        <v>21.77</v>
      </c>
      <c r="D25" s="17">
        <v>5.4424999999999999</v>
      </c>
      <c r="E25" s="17">
        <v>5.4424999999999999</v>
      </c>
      <c r="F25" s="17">
        <v>5.4424999999999999</v>
      </c>
      <c r="G25" s="17">
        <v>5.4424999999999999</v>
      </c>
      <c r="H25" s="17">
        <v>0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</row>
    <row r="26" spans="1:40" ht="15.75">
      <c r="A26" s="15" t="s">
        <v>118</v>
      </c>
      <c r="B26" s="14" t="s">
        <v>112</v>
      </c>
      <c r="C26" s="17">
        <v>21.77</v>
      </c>
      <c r="D26" s="17">
        <v>5.4424999999999999</v>
      </c>
      <c r="E26" s="17">
        <v>5.4424999999999999</v>
      </c>
      <c r="F26" s="17">
        <v>5.4424999999999999</v>
      </c>
      <c r="G26" s="17">
        <v>5.4424999999999999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40" ht="31.5">
      <c r="A27" s="13" t="s">
        <v>59</v>
      </c>
      <c r="B27" s="20" t="s">
        <v>60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40" ht="31.5">
      <c r="A28" s="13" t="s">
        <v>61</v>
      </c>
      <c r="B28" s="22" t="s">
        <v>119</v>
      </c>
      <c r="C28" s="21">
        <v>269.37698361066907</v>
      </c>
      <c r="D28" s="21">
        <v>15.4862</v>
      </c>
      <c r="E28" s="21">
        <v>41.218686456081613</v>
      </c>
      <c r="F28" s="21">
        <v>31.174986456081616</v>
      </c>
      <c r="G28" s="21">
        <v>102.13044403183919</v>
      </c>
      <c r="H28" s="21">
        <v>1.8685778792167786</v>
      </c>
      <c r="I28" s="21">
        <v>2.0473640135235858</v>
      </c>
      <c r="J28" s="21">
        <v>1.9531472505014635</v>
      </c>
      <c r="K28" s="21">
        <v>1.996857669905614</v>
      </c>
      <c r="L28" s="21">
        <v>2.041547034365963</v>
      </c>
      <c r="M28" s="21">
        <v>2.2242069817712955</v>
      </c>
      <c r="N28" s="21">
        <v>2.1339508542547838</v>
      </c>
      <c r="O28" s="21">
        <v>2.3186803759068888</v>
      </c>
      <c r="P28" s="21">
        <v>2.2305402095241851</v>
      </c>
      <c r="Q28" s="21">
        <v>4.7489379526524802</v>
      </c>
      <c r="R28" s="21">
        <v>2.3836895047533742</v>
      </c>
      <c r="S28" s="21">
        <v>2.5740127616274728</v>
      </c>
      <c r="T28" s="21">
        <v>2.4915917141844037</v>
      </c>
      <c r="U28" s="21">
        <v>2.6843319395561847</v>
      </c>
      <c r="V28" s="21">
        <v>4.3043820400737109</v>
      </c>
      <c r="W28" s="21">
        <v>2.3533348386559299</v>
      </c>
      <c r="X28" s="21">
        <v>2.5372019170147406</v>
      </c>
      <c r="Y28" s="21">
        <v>2.4480714382815272</v>
      </c>
      <c r="Z28" s="21">
        <v>2.4968715482754034</v>
      </c>
      <c r="AA28" s="21">
        <v>2.5466519931290819</v>
      </c>
      <c r="AB28" s="21">
        <v>2.7344023090663425</v>
      </c>
      <c r="AC28" s="21">
        <v>2.6492336487073591</v>
      </c>
      <c r="AD28" s="21">
        <v>2.702075759056525</v>
      </c>
      <c r="AE28" s="21">
        <v>2.8929497172373364</v>
      </c>
      <c r="AF28" s="21">
        <v>2.8109679391289024</v>
      </c>
      <c r="AG28" s="21">
        <v>0.8898784708853591</v>
      </c>
      <c r="AH28" s="21">
        <v>2.8398143534775921</v>
      </c>
      <c r="AI28" s="21">
        <v>2.7533877747886395</v>
      </c>
      <c r="AJ28" s="21">
        <v>5.6070604387569833</v>
      </c>
      <c r="AK28" s="21">
        <v>3.1029463383867641</v>
      </c>
      <c r="AL28" s="21">
        <v>0</v>
      </c>
    </row>
    <row r="29" spans="1:40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40" ht="15.75">
      <c r="A30" s="15" t="s">
        <v>64</v>
      </c>
      <c r="B30" s="14" t="s">
        <v>113</v>
      </c>
      <c r="C30" s="17">
        <v>89.167748246145791</v>
      </c>
      <c r="D30" s="17"/>
      <c r="E30" s="17"/>
      <c r="F30" s="17"/>
      <c r="G30" s="17"/>
      <c r="H30" s="18">
        <v>1.6393178419649121</v>
      </c>
      <c r="I30" s="18">
        <v>1.6972876370291974</v>
      </c>
      <c r="J30" s="18">
        <v>1.7574508243112974</v>
      </c>
      <c r="K30" s="18">
        <v>1.8198956078076982</v>
      </c>
      <c r="L30" s="18">
        <v>1.8847139214911548</v>
      </c>
      <c r="M30" s="18">
        <v>1.9520015932927941</v>
      </c>
      <c r="N30" s="18">
        <v>2.0218585165031908</v>
      </c>
      <c r="O30" s="18">
        <v>2.0943888289350654</v>
      </c>
      <c r="P30" s="18">
        <v>2.1697011002063165</v>
      </c>
      <c r="Q30" s="18">
        <v>2.2479085275189097</v>
      </c>
      <c r="R30" s="18">
        <v>2.4134860143043269</v>
      </c>
      <c r="S30" s="18">
        <v>2.5011074950464383</v>
      </c>
      <c r="T30" s="18">
        <v>2.592127431951206</v>
      </c>
      <c r="U30" s="18">
        <v>2.6866854227576926</v>
      </c>
      <c r="V30" s="18">
        <v>2.7849270692333321</v>
      </c>
      <c r="W30" s="18">
        <v>2.887004244528804</v>
      </c>
      <c r="X30" s="18">
        <v>2.9660901388271217</v>
      </c>
      <c r="Y30" s="18">
        <v>3.0475340989114197</v>
      </c>
      <c r="Z30" s="18">
        <v>3.1314119692684104</v>
      </c>
      <c r="AA30" s="18">
        <v>3.2178021833145785</v>
      </c>
      <c r="AB30" s="18">
        <v>3.3067858555685601</v>
      </c>
      <c r="AC30" s="18">
        <v>3.3984468771974163</v>
      </c>
      <c r="AD30" s="18">
        <v>3.4928720150624488</v>
      </c>
      <c r="AE30" s="18">
        <v>3.5901510143949786</v>
      </c>
      <c r="AF30" s="18">
        <v>3.6903767052374015</v>
      </c>
      <c r="AG30" s="18">
        <v>3.7936451127899371</v>
      </c>
      <c r="AH30" s="18">
        <v>3.8265560956966271</v>
      </c>
      <c r="AI30" s="18">
        <v>3.9271610975706626</v>
      </c>
      <c r="AJ30" s="18">
        <v>4.0306410184181631</v>
      </c>
      <c r="AK30" s="18">
        <v>4.2391847698595138</v>
      </c>
      <c r="AL30" s="18">
        <v>4.3592272171462163</v>
      </c>
      <c r="AM30" s="1"/>
      <c r="AN30" s="1"/>
    </row>
    <row r="31" spans="1:40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40" ht="15.75">
      <c r="A32" s="15" t="s">
        <v>67</v>
      </c>
      <c r="B32" s="14" t="s">
        <v>68</v>
      </c>
      <c r="C32" s="17">
        <v>14.04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1.4039999999999999</v>
      </c>
      <c r="X32" s="17">
        <v>1.4039999999999999</v>
      </c>
      <c r="Y32" s="17">
        <v>1.4039999999999999</v>
      </c>
      <c r="Z32" s="17">
        <v>1.4039999999999999</v>
      </c>
      <c r="AA32" s="17">
        <v>1.4039999999999999</v>
      </c>
      <c r="AB32" s="17">
        <v>1.4039999999999999</v>
      </c>
      <c r="AC32" s="17">
        <v>1.4039999999999999</v>
      </c>
      <c r="AD32" s="17">
        <v>1.4039999999999999</v>
      </c>
      <c r="AE32" s="17">
        <v>1.4039999999999999</v>
      </c>
      <c r="AF32" s="17">
        <v>1.4039999999999999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1:38" ht="15.75">
      <c r="A34" s="15" t="s">
        <v>71</v>
      </c>
      <c r="B34" s="14" t="s">
        <v>114</v>
      </c>
      <c r="C34" s="17">
        <v>103.2077482461458</v>
      </c>
      <c r="D34" s="17">
        <v>0</v>
      </c>
      <c r="E34" s="17">
        <v>0</v>
      </c>
      <c r="F34" s="17">
        <v>0</v>
      </c>
      <c r="G34" s="17">
        <v>0</v>
      </c>
      <c r="H34" s="17">
        <v>1.6393178419649121</v>
      </c>
      <c r="I34" s="17">
        <v>1.6972876370291974</v>
      </c>
      <c r="J34" s="17">
        <v>1.7574508243112974</v>
      </c>
      <c r="K34" s="17">
        <v>1.8198956078076982</v>
      </c>
      <c r="L34" s="17">
        <v>1.8847139214911548</v>
      </c>
      <c r="M34" s="17">
        <v>1.9520015932927941</v>
      </c>
      <c r="N34" s="17">
        <v>2.0218585165031908</v>
      </c>
      <c r="O34" s="17">
        <v>2.0943888289350654</v>
      </c>
      <c r="P34" s="17">
        <v>2.1697011002063165</v>
      </c>
      <c r="Q34" s="17">
        <v>2.2479085275189097</v>
      </c>
      <c r="R34" s="17">
        <v>2.4134860143043269</v>
      </c>
      <c r="S34" s="17">
        <v>2.5011074950464383</v>
      </c>
      <c r="T34" s="17">
        <v>2.592127431951206</v>
      </c>
      <c r="U34" s="17">
        <v>2.6866854227576926</v>
      </c>
      <c r="V34" s="17">
        <v>2.7849270692333321</v>
      </c>
      <c r="W34" s="17">
        <v>4.2910042445288035</v>
      </c>
      <c r="X34" s="17">
        <v>4.3700901388271216</v>
      </c>
      <c r="Y34" s="17">
        <v>4.45153409891142</v>
      </c>
      <c r="Z34" s="17">
        <v>4.5354119692684103</v>
      </c>
      <c r="AA34" s="17">
        <v>4.6218021833145784</v>
      </c>
      <c r="AB34" s="17">
        <v>4.7107858555685596</v>
      </c>
      <c r="AC34" s="17">
        <v>4.8024468771974167</v>
      </c>
      <c r="AD34" s="17">
        <v>4.8968720150624492</v>
      </c>
      <c r="AE34" s="17">
        <v>4.9941510143949781</v>
      </c>
      <c r="AF34" s="17">
        <v>5.0943767052374014</v>
      </c>
      <c r="AG34" s="17">
        <v>3.7936451127899371</v>
      </c>
      <c r="AH34" s="17">
        <v>3.8265560956966271</v>
      </c>
      <c r="AI34" s="17">
        <v>3.9271610975706626</v>
      </c>
      <c r="AJ34" s="17">
        <v>4.0306410184181631</v>
      </c>
      <c r="AK34" s="17">
        <v>4.2391847698595138</v>
      </c>
      <c r="AL34" s="17">
        <v>4.3592272171462163</v>
      </c>
    </row>
    <row r="35" spans="1:38" ht="15.75">
      <c r="A35" s="13" t="s">
        <v>72</v>
      </c>
      <c r="B35" s="2" t="s">
        <v>73</v>
      </c>
      <c r="C35" s="21">
        <v>372.58473185681481</v>
      </c>
      <c r="D35" s="21">
        <v>15.4862</v>
      </c>
      <c r="E35" s="21">
        <v>41.218686456081613</v>
      </c>
      <c r="F35" s="21">
        <v>31.174986456081616</v>
      </c>
      <c r="G35" s="21">
        <v>102.13044403183919</v>
      </c>
      <c r="H35" s="21">
        <v>3.5078957211816908</v>
      </c>
      <c r="I35" s="21">
        <v>3.7446516505527834</v>
      </c>
      <c r="J35" s="21">
        <v>3.7105980748127609</v>
      </c>
      <c r="K35" s="21">
        <v>3.8167532777133122</v>
      </c>
      <c r="L35" s="21">
        <v>3.926260955857118</v>
      </c>
      <c r="M35" s="21">
        <v>4.1762085750640896</v>
      </c>
      <c r="N35" s="21">
        <v>4.1558093707579751</v>
      </c>
      <c r="O35" s="21">
        <v>4.4130692048419542</v>
      </c>
      <c r="P35" s="21">
        <v>4.400241309730502</v>
      </c>
      <c r="Q35" s="21">
        <v>6.9968464801713903</v>
      </c>
      <c r="R35" s="21">
        <v>4.797175519057701</v>
      </c>
      <c r="S35" s="21">
        <v>5.0751202566739106</v>
      </c>
      <c r="T35" s="21">
        <v>5.0837191461356097</v>
      </c>
      <c r="U35" s="21">
        <v>5.3710173623138768</v>
      </c>
      <c r="V35" s="21">
        <v>7.0893091093070435</v>
      </c>
      <c r="W35" s="21">
        <v>6.6443390831847333</v>
      </c>
      <c r="X35" s="21">
        <v>6.9072920558418627</v>
      </c>
      <c r="Y35" s="21">
        <v>6.8996055371929472</v>
      </c>
      <c r="Z35" s="21">
        <v>7.0322835175438136</v>
      </c>
      <c r="AA35" s="21">
        <v>7.1684541764436602</v>
      </c>
      <c r="AB35" s="21">
        <v>7.4451881646349021</v>
      </c>
      <c r="AC35" s="21">
        <v>7.4516805259047754</v>
      </c>
      <c r="AD35" s="21">
        <v>7.5989477741189742</v>
      </c>
      <c r="AE35" s="21">
        <v>7.8871007316323141</v>
      </c>
      <c r="AF35" s="21">
        <v>7.9053446443663038</v>
      </c>
      <c r="AG35" s="21">
        <v>4.6835235836752958</v>
      </c>
      <c r="AH35" s="21">
        <v>6.6663704491742193</v>
      </c>
      <c r="AI35" s="21">
        <v>6.6805488723593021</v>
      </c>
      <c r="AJ35" s="21">
        <v>9.6377014571751474</v>
      </c>
      <c r="AK35" s="21">
        <v>7.3421311082462779</v>
      </c>
      <c r="AL35" s="21">
        <v>4.3592272171462163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</row>
    <row r="37" spans="1:38" ht="16.5" thickBot="1">
      <c r="A37" s="23" t="s">
        <v>75</v>
      </c>
      <c r="B37" s="24" t="s">
        <v>117</v>
      </c>
      <c r="C37" s="25">
        <v>372.58473185681481</v>
      </c>
      <c r="D37" s="25">
        <v>15.4862</v>
      </c>
      <c r="E37" s="25">
        <v>41.218686456081613</v>
      </c>
      <c r="F37" s="25">
        <v>31.174986456081616</v>
      </c>
      <c r="G37" s="25">
        <v>102.13044403183919</v>
      </c>
      <c r="H37" s="25">
        <v>3.5078957211816908</v>
      </c>
      <c r="I37" s="25">
        <v>3.7446516505527834</v>
      </c>
      <c r="J37" s="25">
        <v>3.7105980748127609</v>
      </c>
      <c r="K37" s="25">
        <v>3.8167532777133122</v>
      </c>
      <c r="L37" s="25">
        <v>3.926260955857118</v>
      </c>
      <c r="M37" s="25">
        <v>4.1762085750640896</v>
      </c>
      <c r="N37" s="25">
        <v>4.1558093707579751</v>
      </c>
      <c r="O37" s="25">
        <v>4.4130692048419542</v>
      </c>
      <c r="P37" s="25">
        <v>4.400241309730502</v>
      </c>
      <c r="Q37" s="25">
        <v>6.9968464801713903</v>
      </c>
      <c r="R37" s="25">
        <v>4.797175519057701</v>
      </c>
      <c r="S37" s="25">
        <v>5.0751202566739106</v>
      </c>
      <c r="T37" s="25">
        <v>5.0837191461356097</v>
      </c>
      <c r="U37" s="25">
        <v>5.3710173623138768</v>
      </c>
      <c r="V37" s="25">
        <v>7.0893091093070435</v>
      </c>
      <c r="W37" s="25">
        <v>6.6443390831847333</v>
      </c>
      <c r="X37" s="25">
        <v>6.9072920558418627</v>
      </c>
      <c r="Y37" s="25">
        <v>6.8996055371929472</v>
      </c>
      <c r="Z37" s="25">
        <v>7.0322835175438136</v>
      </c>
      <c r="AA37" s="25">
        <v>7.1684541764436602</v>
      </c>
      <c r="AB37" s="25">
        <v>7.4451881646349021</v>
      </c>
      <c r="AC37" s="25">
        <v>7.4516805259047754</v>
      </c>
      <c r="AD37" s="25">
        <v>7.5989477741189742</v>
      </c>
      <c r="AE37" s="25">
        <v>7.8871007316323141</v>
      </c>
      <c r="AF37" s="25">
        <v>7.9053446443663038</v>
      </c>
      <c r="AG37" s="25">
        <v>4.6835235836752958</v>
      </c>
      <c r="AH37" s="25">
        <v>6.6663704491742193</v>
      </c>
      <c r="AI37" s="25">
        <v>6.6805488723593021</v>
      </c>
      <c r="AJ37" s="25">
        <v>9.6377014571751474</v>
      </c>
      <c r="AK37" s="25">
        <v>7.3421311082462779</v>
      </c>
      <c r="AL37" s="25">
        <v>4.3592272171462163</v>
      </c>
    </row>
    <row r="38" spans="1:38" ht="15.75">
      <c r="A38" s="14" t="s">
        <v>116</v>
      </c>
      <c r="B38" s="14"/>
      <c r="C38" s="14"/>
      <c r="D38" s="14"/>
      <c r="E38" s="14"/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14"/>
      <c r="D39" s="14"/>
      <c r="E39" s="14"/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workbookViewId="0"/>
  </sheetViews>
  <sheetFormatPr defaultRowHeight="15"/>
  <cols>
    <col min="1" max="1" width="7.28515625" customWidth="1"/>
    <col min="2" max="2" width="55.28515625" customWidth="1"/>
    <col min="3" max="3" width="14.42578125" customWidth="1"/>
    <col min="4" max="4" width="10" customWidth="1"/>
    <col min="5" max="6" width="11.28515625" customWidth="1"/>
    <col min="7" max="7" width="10.5703125" customWidth="1"/>
    <col min="8" max="8" width="10.28515625" customWidth="1"/>
  </cols>
  <sheetData>
    <row r="1" spans="1:38" ht="15.75">
      <c r="A1" s="46" t="s">
        <v>141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206.65128963139188</v>
      </c>
      <c r="D7" s="17">
        <v>0</v>
      </c>
      <c r="E7" s="17">
        <v>82.660515852556756</v>
      </c>
      <c r="F7" s="17">
        <v>82.660515852556756</v>
      </c>
      <c r="G7" s="17">
        <v>41.330257926278378</v>
      </c>
      <c r="H7" s="17">
        <v>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</row>
    <row r="8" spans="1:38" ht="15.75">
      <c r="A8" s="15" t="s">
        <v>36</v>
      </c>
      <c r="B8" s="14" t="s">
        <v>100</v>
      </c>
      <c r="C8" s="17">
        <v>31.639042188494191</v>
      </c>
      <c r="D8" s="17">
        <v>0</v>
      </c>
      <c r="E8" s="17">
        <v>12.655616875397676</v>
      </c>
      <c r="F8" s="17">
        <v>12.655616875397676</v>
      </c>
      <c r="G8" s="17">
        <v>6.3278084376988382</v>
      </c>
      <c r="H8" s="17"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</row>
    <row r="9" spans="1:38" ht="15.75">
      <c r="A9" s="15" t="s">
        <v>37</v>
      </c>
      <c r="B9" s="14" t="s">
        <v>38</v>
      </c>
      <c r="C9" s="17">
        <v>130.65271394366863</v>
      </c>
      <c r="D9" s="17">
        <v>0</v>
      </c>
      <c r="E9" s="17">
        <v>52.261085577467455</v>
      </c>
      <c r="F9" s="17">
        <v>52.261085577467455</v>
      </c>
      <c r="G9" s="17">
        <v>26.130542788733727</v>
      </c>
      <c r="H9" s="17"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</row>
    <row r="10" spans="1:38" ht="15.75">
      <c r="A10" s="15" t="s">
        <v>39</v>
      </c>
      <c r="B10" s="14" t="s">
        <v>101</v>
      </c>
      <c r="C10" s="17">
        <v>5.5198268398268384</v>
      </c>
      <c r="D10" s="17">
        <v>0</v>
      </c>
      <c r="E10" s="17">
        <v>0.9724675324675327</v>
      </c>
      <c r="F10" s="17">
        <v>0.9724675324675327</v>
      </c>
      <c r="G10" s="17">
        <v>2.0682251082251089</v>
      </c>
      <c r="H10" s="17">
        <v>0</v>
      </c>
      <c r="I10" s="17">
        <v>0.13696969696969699</v>
      </c>
      <c r="J10" s="17">
        <v>0</v>
      </c>
      <c r="K10" s="17">
        <v>0</v>
      </c>
      <c r="L10" s="17">
        <v>0</v>
      </c>
      <c r="M10" s="17">
        <v>0.13696969696969699</v>
      </c>
      <c r="N10" s="17">
        <v>0</v>
      </c>
      <c r="O10" s="17">
        <v>0.13696969696969699</v>
      </c>
      <c r="P10" s="17">
        <v>0</v>
      </c>
      <c r="Q10" s="17">
        <v>0.13696969696969699</v>
      </c>
      <c r="R10" s="17">
        <v>0</v>
      </c>
      <c r="S10" s="17">
        <v>0.13696969696969699</v>
      </c>
      <c r="T10" s="17">
        <v>0</v>
      </c>
      <c r="U10" s="17">
        <v>0.13696969696969699</v>
      </c>
      <c r="V10" s="17">
        <v>0</v>
      </c>
      <c r="W10" s="17">
        <v>0</v>
      </c>
      <c r="X10" s="17">
        <v>0.13696969696969699</v>
      </c>
      <c r="Y10" s="17">
        <v>0</v>
      </c>
      <c r="Z10" s="17">
        <v>0</v>
      </c>
      <c r="AA10" s="17">
        <v>0</v>
      </c>
      <c r="AB10" s="17">
        <v>0.13696969696969699</v>
      </c>
      <c r="AC10" s="17">
        <v>0</v>
      </c>
      <c r="AD10" s="17">
        <v>0</v>
      </c>
      <c r="AE10" s="17">
        <v>0.13696969696969699</v>
      </c>
      <c r="AF10" s="17">
        <v>0</v>
      </c>
      <c r="AG10" s="17">
        <v>0</v>
      </c>
      <c r="AH10" s="17">
        <v>0.13696969696969699</v>
      </c>
      <c r="AI10" s="17">
        <v>0</v>
      </c>
      <c r="AJ10" s="17">
        <v>0.13696969696969699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7.3760588184708133</v>
      </c>
      <c r="D11" s="17">
        <v>0</v>
      </c>
      <c r="E11" s="17">
        <v>2.4586862728236043</v>
      </c>
      <c r="F11" s="17">
        <v>2.4586862728236043</v>
      </c>
      <c r="G11" s="17">
        <v>2.4586862728236043</v>
      </c>
      <c r="H11" s="17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</row>
    <row r="12" spans="1:38" ht="15.75">
      <c r="A12" s="15" t="s">
        <v>41</v>
      </c>
      <c r="B12" s="14" t="s">
        <v>42</v>
      </c>
      <c r="C12" s="17">
        <v>20.970545001957991</v>
      </c>
      <c r="D12" s="17">
        <v>0</v>
      </c>
      <c r="E12" s="17">
        <v>6.9901816673193302</v>
      </c>
      <c r="F12" s="17">
        <v>6.9901816673193302</v>
      </c>
      <c r="G12" s="17">
        <v>6.9901816673193302</v>
      </c>
      <c r="H12" s="17"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</row>
    <row r="13" spans="1:38" ht="15.75">
      <c r="A13" s="15" t="s">
        <v>43</v>
      </c>
      <c r="B13" s="14" t="s">
        <v>103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</row>
    <row r="14" spans="1:38" ht="15.75">
      <c r="A14" s="15" t="s">
        <v>44</v>
      </c>
      <c r="B14" s="14" t="s">
        <v>104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38" ht="15.75">
      <c r="A15" s="15" t="s">
        <v>45</v>
      </c>
      <c r="B15" s="14" t="s">
        <v>105</v>
      </c>
      <c r="C15" s="17">
        <v>402.80947642381017</v>
      </c>
      <c r="D15" s="17">
        <v>0</v>
      </c>
      <c r="E15" s="17">
        <v>157.99855377803232</v>
      </c>
      <c r="F15" s="17">
        <v>157.99855377803232</v>
      </c>
      <c r="G15" s="17">
        <v>85.305702201078972</v>
      </c>
      <c r="H15" s="17">
        <v>0</v>
      </c>
      <c r="I15" s="17">
        <v>0.13696969696969699</v>
      </c>
      <c r="J15" s="17">
        <v>0</v>
      </c>
      <c r="K15" s="17">
        <v>0</v>
      </c>
      <c r="L15" s="17">
        <v>0</v>
      </c>
      <c r="M15" s="17">
        <v>0.13696969696969699</v>
      </c>
      <c r="N15" s="17">
        <v>0</v>
      </c>
      <c r="O15" s="17">
        <v>0.13696969696969699</v>
      </c>
      <c r="P15" s="17">
        <v>0</v>
      </c>
      <c r="Q15" s="17">
        <v>0.13696969696969699</v>
      </c>
      <c r="R15" s="17">
        <v>0</v>
      </c>
      <c r="S15" s="17">
        <v>0.13696969696969699</v>
      </c>
      <c r="T15" s="17">
        <v>0</v>
      </c>
      <c r="U15" s="17">
        <v>0.13696969696969699</v>
      </c>
      <c r="V15" s="17">
        <v>0</v>
      </c>
      <c r="W15" s="17">
        <v>0</v>
      </c>
      <c r="X15" s="17">
        <v>0.13696969696969699</v>
      </c>
      <c r="Y15" s="17">
        <v>0</v>
      </c>
      <c r="Z15" s="17">
        <v>0</v>
      </c>
      <c r="AA15" s="17">
        <v>0</v>
      </c>
      <c r="AB15" s="17">
        <v>0.13696969696969699</v>
      </c>
      <c r="AC15" s="17">
        <v>0</v>
      </c>
      <c r="AD15" s="17">
        <v>0</v>
      </c>
      <c r="AE15" s="17">
        <v>0.13696969696969699</v>
      </c>
      <c r="AF15" s="17">
        <v>0</v>
      </c>
      <c r="AG15" s="17">
        <v>0</v>
      </c>
      <c r="AH15" s="17">
        <v>0.13696969696969699</v>
      </c>
      <c r="AI15" s="17">
        <v>0</v>
      </c>
      <c r="AJ15" s="17">
        <v>0.13696969696969699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</row>
    <row r="17" spans="1:38" ht="15.75">
      <c r="A17" s="15" t="s">
        <v>48</v>
      </c>
      <c r="B17" s="14" t="s">
        <v>106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</row>
    <row r="18" spans="1:38" ht="15.75">
      <c r="A18" s="15" t="s">
        <v>49</v>
      </c>
      <c r="B18" s="14" t="s">
        <v>107</v>
      </c>
      <c r="C18" s="17">
        <v>48.500000000000014</v>
      </c>
      <c r="D18" s="17"/>
      <c r="E18" s="17"/>
      <c r="F18" s="17"/>
      <c r="G18" s="17">
        <v>19.899999999999999</v>
      </c>
      <c r="H18" s="17">
        <v>0.71795639060129413</v>
      </c>
      <c r="I18" s="17">
        <v>0.74627844438180124</v>
      </c>
      <c r="J18" s="17">
        <v>0.7757177508824572</v>
      </c>
      <c r="K18" s="17">
        <v>0.80631838365986797</v>
      </c>
      <c r="L18" s="17">
        <v>0.83812615489107389</v>
      </c>
      <c r="M18" s="17">
        <v>0.87118868395888249</v>
      </c>
      <c r="N18" s="17">
        <v>0.905555468742829</v>
      </c>
      <c r="O18" s="17">
        <v>0.94127795972237993</v>
      </c>
      <c r="P18" s="17">
        <v>0.97840963700341732</v>
      </c>
      <c r="Q18" s="17">
        <v>2.0741311929571653</v>
      </c>
      <c r="R18" s="17">
        <v>1.098826735708998</v>
      </c>
      <c r="S18" s="17">
        <v>1.1421734212620644</v>
      </c>
      <c r="T18" s="17">
        <v>1.1872300535131686</v>
      </c>
      <c r="U18" s="17">
        <v>1.2340640867018322</v>
      </c>
      <c r="V18" s="17">
        <v>1.2827456360127676</v>
      </c>
      <c r="W18" s="17">
        <v>0.74129722469792259</v>
      </c>
      <c r="X18" s="17">
        <v>0.75755525947144164</v>
      </c>
      <c r="Y18" s="17">
        <v>0.77416986335905091</v>
      </c>
      <c r="Z18" s="17">
        <v>0.79114885658843237</v>
      </c>
      <c r="AA18" s="17">
        <v>0.80850023089942802</v>
      </c>
      <c r="AB18" s="17">
        <v>0.82623215330575339</v>
      </c>
      <c r="AC18" s="17">
        <v>0.84435296993893738</v>
      </c>
      <c r="AD18" s="17">
        <v>0.86287120997683253</v>
      </c>
      <c r="AE18" s="17">
        <v>0.88179558965812821</v>
      </c>
      <c r="AF18" s="17">
        <v>0.90113501638489069</v>
      </c>
      <c r="AG18" s="17">
        <v>0.28563758514507853</v>
      </c>
      <c r="AH18" s="17">
        <v>0.86862430271793223</v>
      </c>
      <c r="AI18" s="17">
        <v>0.88647205211384161</v>
      </c>
      <c r="AJ18" s="17">
        <v>1.7658241534684913</v>
      </c>
      <c r="AK18" s="17">
        <v>1.0043835322738388</v>
      </c>
      <c r="AL18" s="17">
        <v>0</v>
      </c>
    </row>
    <row r="19" spans="1:38" ht="15.75">
      <c r="A19" s="15" t="s">
        <v>50</v>
      </c>
      <c r="B19" s="14" t="s">
        <v>108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spans="1:38" ht="15.75">
      <c r="A20" s="13" t="s">
        <v>51</v>
      </c>
      <c r="B20" s="2" t="s">
        <v>52</v>
      </c>
      <c r="C20" s="17">
        <v>48.500000000000014</v>
      </c>
      <c r="D20" s="17">
        <v>0</v>
      </c>
      <c r="E20" s="17">
        <v>0</v>
      </c>
      <c r="F20" s="17">
        <v>0</v>
      </c>
      <c r="G20" s="17">
        <v>19.899999999999999</v>
      </c>
      <c r="H20" s="17">
        <v>0.71795639060129413</v>
      </c>
      <c r="I20" s="17">
        <v>0.74627844438180124</v>
      </c>
      <c r="J20" s="17">
        <v>0.7757177508824572</v>
      </c>
      <c r="K20" s="17">
        <v>0.80631838365986797</v>
      </c>
      <c r="L20" s="17">
        <v>0.83812615489107389</v>
      </c>
      <c r="M20" s="17">
        <v>0.87118868395888249</v>
      </c>
      <c r="N20" s="17">
        <v>0.905555468742829</v>
      </c>
      <c r="O20" s="17">
        <v>0.94127795972237993</v>
      </c>
      <c r="P20" s="17">
        <v>0.97840963700341732</v>
      </c>
      <c r="Q20" s="17">
        <v>2.0741311929571653</v>
      </c>
      <c r="R20" s="17">
        <v>1.098826735708998</v>
      </c>
      <c r="S20" s="17">
        <v>1.1421734212620644</v>
      </c>
      <c r="T20" s="17">
        <v>1.1872300535131686</v>
      </c>
      <c r="U20" s="17">
        <v>1.2340640867018322</v>
      </c>
      <c r="V20" s="17">
        <v>1.2827456360127676</v>
      </c>
      <c r="W20" s="17">
        <v>0.74129722469792259</v>
      </c>
      <c r="X20" s="17">
        <v>0.75755525947144164</v>
      </c>
      <c r="Y20" s="17">
        <v>0.77416986335905091</v>
      </c>
      <c r="Z20" s="17">
        <v>0.79114885658843237</v>
      </c>
      <c r="AA20" s="17">
        <v>0.80850023089942802</v>
      </c>
      <c r="AB20" s="17">
        <v>0.82623215330575339</v>
      </c>
      <c r="AC20" s="17">
        <v>0.84435296993893738</v>
      </c>
      <c r="AD20" s="17">
        <v>0.86287120997683253</v>
      </c>
      <c r="AE20" s="17">
        <v>0.88179558965812821</v>
      </c>
      <c r="AF20" s="17">
        <v>0.90113501638489069</v>
      </c>
      <c r="AG20" s="17">
        <v>0.28563758514507853</v>
      </c>
      <c r="AH20" s="17">
        <v>0.86862430271793223</v>
      </c>
      <c r="AI20" s="17">
        <v>0.88647205211384161</v>
      </c>
      <c r="AJ20" s="17">
        <v>1.7658241534684913</v>
      </c>
      <c r="AK20" s="17">
        <v>1.0043835322738388</v>
      </c>
      <c r="AL20" s="17">
        <v>0</v>
      </c>
    </row>
    <row r="21" spans="1:38" ht="15.75">
      <c r="A21" s="15" t="s">
        <v>53</v>
      </c>
      <c r="B21" s="14" t="s">
        <v>109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</row>
    <row r="22" spans="1:38" ht="15.75">
      <c r="A22" s="15" t="s">
        <v>54</v>
      </c>
      <c r="B22" s="14" t="s">
        <v>107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38" ht="15.75">
      <c r="A23" s="15" t="s">
        <v>55</v>
      </c>
      <c r="B23" s="14" t="s">
        <v>110</v>
      </c>
      <c r="C23" s="17">
        <v>39.719999999999992</v>
      </c>
      <c r="D23" s="17"/>
      <c r="E23" s="17"/>
      <c r="F23" s="17"/>
      <c r="G23" s="17">
        <v>16.440000000000001</v>
      </c>
      <c r="H23" s="17">
        <v>0.63404357070784267</v>
      </c>
      <c r="I23" s="17">
        <v>0.65849680973192559</v>
      </c>
      <c r="J23" s="17">
        <v>0.68389313993521794</v>
      </c>
      <c r="K23" s="17">
        <v>0.71026893363516475</v>
      </c>
      <c r="L23" s="17">
        <v>0.73766196592500366</v>
      </c>
      <c r="M23" s="17">
        <v>0.7661114687747852</v>
      </c>
      <c r="N23" s="17">
        <v>0.79565818721895765</v>
      </c>
      <c r="O23" s="17">
        <v>0.82634443771087951</v>
      </c>
      <c r="P23" s="17">
        <v>0.85821416872796252</v>
      </c>
      <c r="Q23" s="17">
        <v>1.8170014301638775</v>
      </c>
      <c r="R23" s="17">
        <v>0.96138954894296602</v>
      </c>
      <c r="S23" s="17">
        <v>0.99846758193889062</v>
      </c>
      <c r="T23" s="17">
        <v>1.0369756081486605</v>
      </c>
      <c r="U23" s="17">
        <v>1.0769687783023947</v>
      </c>
      <c r="V23" s="17">
        <v>1.1185043701354709</v>
      </c>
      <c r="W23" s="17">
        <v>0.56069916985359669</v>
      </c>
      <c r="X23" s="17">
        <v>0.57113687101809774</v>
      </c>
      <c r="Y23" s="17">
        <v>0.58176887531599053</v>
      </c>
      <c r="Z23" s="17">
        <v>0.59259879979926833</v>
      </c>
      <c r="AA23" s="17">
        <v>0.60363032885316903</v>
      </c>
      <c r="AB23" s="17">
        <v>0.61486721544967393</v>
      </c>
      <c r="AC23" s="17">
        <v>0.62631328242419382</v>
      </c>
      <c r="AD23" s="17">
        <v>0.63797242377624341</v>
      </c>
      <c r="AE23" s="17">
        <v>0.64984860599406602</v>
      </c>
      <c r="AF23" s="17">
        <v>0.66194586940413502</v>
      </c>
      <c r="AG23" s="17">
        <v>0.20937445443154956</v>
      </c>
      <c r="AH23" s="17">
        <v>0.63541313018615708</v>
      </c>
      <c r="AI23" s="17">
        <v>0.64649597724181829</v>
      </c>
      <c r="AJ23" s="17">
        <v>1.2820398364550258</v>
      </c>
      <c r="AK23" s="17">
        <v>0.72589515979701447</v>
      </c>
      <c r="AL23" s="17">
        <v>0</v>
      </c>
    </row>
    <row r="24" spans="1:38" ht="15.75">
      <c r="A24" s="13" t="s">
        <v>56</v>
      </c>
      <c r="B24" s="2" t="s">
        <v>57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38" ht="15.75">
      <c r="A25" s="15" t="s">
        <v>58</v>
      </c>
      <c r="B25" s="14" t="s">
        <v>111</v>
      </c>
      <c r="C25" s="17">
        <v>39.719999999999992</v>
      </c>
      <c r="D25" s="17">
        <v>0</v>
      </c>
      <c r="E25" s="17">
        <v>0</v>
      </c>
      <c r="F25" s="17">
        <v>0</v>
      </c>
      <c r="G25" s="17">
        <v>16.440000000000001</v>
      </c>
      <c r="H25" s="17">
        <v>0.63404357070784267</v>
      </c>
      <c r="I25" s="17">
        <v>0.65849680973192559</v>
      </c>
      <c r="J25" s="17">
        <v>0.68389313993521794</v>
      </c>
      <c r="K25" s="17">
        <v>0.71026893363516475</v>
      </c>
      <c r="L25" s="17">
        <v>0.73766196592500366</v>
      </c>
      <c r="M25" s="17">
        <v>0.7661114687747852</v>
      </c>
      <c r="N25" s="17">
        <v>0.79565818721895765</v>
      </c>
      <c r="O25" s="17">
        <v>0.82634443771087951</v>
      </c>
      <c r="P25" s="17">
        <v>0.85821416872796252</v>
      </c>
      <c r="Q25" s="17">
        <v>1.8170014301638775</v>
      </c>
      <c r="R25" s="17">
        <v>0.96138954894296602</v>
      </c>
      <c r="S25" s="17">
        <v>0.99846758193889062</v>
      </c>
      <c r="T25" s="17">
        <v>1.0369756081486605</v>
      </c>
      <c r="U25" s="17">
        <v>1.0769687783023947</v>
      </c>
      <c r="V25" s="17">
        <v>1.1185043701354709</v>
      </c>
      <c r="W25" s="17">
        <v>0.56069916985359669</v>
      </c>
      <c r="X25" s="17">
        <v>0.57113687101809774</v>
      </c>
      <c r="Y25" s="17">
        <v>0.58176887531599053</v>
      </c>
      <c r="Z25" s="17">
        <v>0.59259879979926833</v>
      </c>
      <c r="AA25" s="17">
        <v>0.60363032885316903</v>
      </c>
      <c r="AB25" s="17">
        <v>0.61486721544967393</v>
      </c>
      <c r="AC25" s="17">
        <v>0.62631328242419382</v>
      </c>
      <c r="AD25" s="17">
        <v>0.63797242377624341</v>
      </c>
      <c r="AE25" s="17">
        <v>0.64984860599406602</v>
      </c>
      <c r="AF25" s="17">
        <v>0.66194586940413502</v>
      </c>
      <c r="AG25" s="17">
        <v>0.20937445443154956</v>
      </c>
      <c r="AH25" s="17">
        <v>0.63541313018615708</v>
      </c>
      <c r="AI25" s="17">
        <v>0.64649597724181829</v>
      </c>
      <c r="AJ25" s="17">
        <v>1.2820398364550258</v>
      </c>
      <c r="AK25" s="17">
        <v>0.72589515979701447</v>
      </c>
      <c r="AL25" s="17">
        <v>0</v>
      </c>
    </row>
    <row r="26" spans="1:38" ht="15.75">
      <c r="A26" s="15" t="s">
        <v>118</v>
      </c>
      <c r="B26" s="14" t="s">
        <v>112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spans="1:38" ht="29.25" customHeight="1">
      <c r="A27" s="13" t="s">
        <v>59</v>
      </c>
      <c r="B27" s="20" t="s">
        <v>60</v>
      </c>
      <c r="C27" s="21">
        <v>18.447152288177733</v>
      </c>
      <c r="D27" s="21">
        <v>0</v>
      </c>
      <c r="E27" s="21">
        <v>7.378860915271094</v>
      </c>
      <c r="F27" s="21">
        <v>7.378860915271094</v>
      </c>
      <c r="G27" s="21">
        <v>3.689430457635547</v>
      </c>
      <c r="H27" s="21">
        <v>0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38" ht="35.25" customHeight="1">
      <c r="A28" s="13" t="s">
        <v>61</v>
      </c>
      <c r="B28" s="22" t="s">
        <v>119</v>
      </c>
      <c r="C28" s="21">
        <v>509.4766287119881</v>
      </c>
      <c r="D28" s="21">
        <v>0</v>
      </c>
      <c r="E28" s="21">
        <v>165.37741469330342</v>
      </c>
      <c r="F28" s="21">
        <v>165.37741469330342</v>
      </c>
      <c r="G28" s="21">
        <v>125.33513265871453</v>
      </c>
      <c r="H28" s="21">
        <v>1.3519999613091369</v>
      </c>
      <c r="I28" s="21">
        <v>1.5417449510834238</v>
      </c>
      <c r="J28" s="21">
        <v>1.4596108908176753</v>
      </c>
      <c r="K28" s="21">
        <v>1.5165873172950328</v>
      </c>
      <c r="L28" s="21">
        <v>1.5757881208160776</v>
      </c>
      <c r="M28" s="21">
        <v>1.7742698497033647</v>
      </c>
      <c r="N28" s="21">
        <v>1.7012136559617868</v>
      </c>
      <c r="O28" s="21">
        <v>1.9045920944029564</v>
      </c>
      <c r="P28" s="21">
        <v>1.8366238057313797</v>
      </c>
      <c r="Q28" s="21">
        <v>4.0281023200907393</v>
      </c>
      <c r="R28" s="21">
        <v>2.0602162846519638</v>
      </c>
      <c r="S28" s="21">
        <v>2.2776107001706523</v>
      </c>
      <c r="T28" s="21">
        <v>2.2242056616618289</v>
      </c>
      <c r="U28" s="21">
        <v>2.4480025619739241</v>
      </c>
      <c r="V28" s="21">
        <v>2.4012500061482385</v>
      </c>
      <c r="W28" s="21">
        <v>1.3019963945515194</v>
      </c>
      <c r="X28" s="21">
        <v>1.4656618274592363</v>
      </c>
      <c r="Y28" s="21">
        <v>1.3559387386750414</v>
      </c>
      <c r="Z28" s="21">
        <v>1.3837476563877007</v>
      </c>
      <c r="AA28" s="21">
        <v>1.412130559752597</v>
      </c>
      <c r="AB28" s="21">
        <v>1.5780690657251244</v>
      </c>
      <c r="AC28" s="21">
        <v>1.4706662523631313</v>
      </c>
      <c r="AD28" s="21">
        <v>1.5008436337530759</v>
      </c>
      <c r="AE28" s="21">
        <v>1.6686138926218912</v>
      </c>
      <c r="AF28" s="21">
        <v>1.5630808857890257</v>
      </c>
      <c r="AG28" s="21">
        <v>0.49501203957662809</v>
      </c>
      <c r="AH28" s="21">
        <v>1.6410071298737863</v>
      </c>
      <c r="AI28" s="21">
        <v>1.53296802935566</v>
      </c>
      <c r="AJ28" s="21">
        <v>3.1848336868932141</v>
      </c>
      <c r="AK28" s="21">
        <v>1.7302786920708533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38" ht="15.75">
      <c r="A30" s="15" t="s">
        <v>64</v>
      </c>
      <c r="B30" s="14" t="s">
        <v>113</v>
      </c>
      <c r="C30" s="17">
        <v>8.7007189951567874</v>
      </c>
      <c r="D30" s="17"/>
      <c r="E30" s="17"/>
      <c r="F30" s="17"/>
      <c r="G30" s="17"/>
      <c r="H30" s="17">
        <v>1.7156342374826664E-2</v>
      </c>
      <c r="I30" s="17">
        <v>2.052117081020036E-2</v>
      </c>
      <c r="J30" s="17">
        <v>2.454996980492636E-2</v>
      </c>
      <c r="K30" s="17">
        <v>2.9374620144653224E-2</v>
      </c>
      <c r="L30" s="17">
        <v>3.5153381041110161E-2</v>
      </c>
      <c r="M30" s="17">
        <v>4.2076205336857901E-2</v>
      </c>
      <c r="N30" s="17">
        <v>5.037113399880562E-2</v>
      </c>
      <c r="O30" s="17">
        <v>6.031199080833087E-2</v>
      </c>
      <c r="P30" s="17">
        <v>7.2227643739599737E-2</v>
      </c>
      <c r="Q30" s="17">
        <v>8.6513154584774127E-2</v>
      </c>
      <c r="R30" s="17">
        <v>0.12418826696144861</v>
      </c>
      <c r="S30" s="17">
        <v>0.14883408496472983</v>
      </c>
      <c r="T30" s="17">
        <v>0.17840515062220297</v>
      </c>
      <c r="U30" s="17">
        <v>0.21389299780867274</v>
      </c>
      <c r="V30" s="17">
        <v>0.25649031428901931</v>
      </c>
      <c r="W30" s="17">
        <v>0.30763207604804854</v>
      </c>
      <c r="X30" s="17">
        <v>0.32355432225268155</v>
      </c>
      <c r="Y30" s="17">
        <v>0.34032394452799802</v>
      </c>
      <c r="Z30" s="17">
        <v>0.35798750171192284</v>
      </c>
      <c r="AA30" s="17">
        <v>0.37659420006587796</v>
      </c>
      <c r="AB30" s="17">
        <v>0.39619604909170508</v>
      </c>
      <c r="AC30" s="17">
        <v>0.41684802682108119</v>
      </c>
      <c r="AD30" s="17">
        <v>0.43860825516995039</v>
      </c>
      <c r="AE30" s="17">
        <v>0.4615381859884361</v>
      </c>
      <c r="AF30" s="17">
        <v>0.48570279847713804</v>
      </c>
      <c r="AG30" s="17">
        <v>0.51117080868378206</v>
      </c>
      <c r="AH30" s="17">
        <v>0.51940823706294048</v>
      </c>
      <c r="AI30" s="17">
        <v>0.54494983658377938</v>
      </c>
      <c r="AJ30" s="17">
        <v>0.57178588920224094</v>
      </c>
      <c r="AK30" s="17">
        <v>0.62759477727159152</v>
      </c>
      <c r="AL30" s="17">
        <v>0.66075765890745375</v>
      </c>
    </row>
    <row r="31" spans="1:38" ht="15.75">
      <c r="A31" s="15" t="s">
        <v>65</v>
      </c>
      <c r="B31" s="14" t="s">
        <v>66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spans="1:38" ht="15.75">
      <c r="A34" s="15" t="s">
        <v>71</v>
      </c>
      <c r="B34" s="14" t="s">
        <v>114</v>
      </c>
      <c r="C34" s="17">
        <v>8.7007189951567874</v>
      </c>
      <c r="D34" s="17">
        <v>0</v>
      </c>
      <c r="E34" s="17">
        <v>0</v>
      </c>
      <c r="F34" s="17">
        <v>0</v>
      </c>
      <c r="G34" s="17">
        <v>0</v>
      </c>
      <c r="H34" s="17">
        <v>1.7156342374826664E-2</v>
      </c>
      <c r="I34" s="17">
        <v>2.052117081020036E-2</v>
      </c>
      <c r="J34" s="17">
        <v>2.454996980492636E-2</v>
      </c>
      <c r="K34" s="17">
        <v>2.9374620144653224E-2</v>
      </c>
      <c r="L34" s="17">
        <v>3.5153381041110161E-2</v>
      </c>
      <c r="M34" s="17">
        <v>4.2076205336857901E-2</v>
      </c>
      <c r="N34" s="17">
        <v>5.037113399880562E-2</v>
      </c>
      <c r="O34" s="17">
        <v>6.031199080833087E-2</v>
      </c>
      <c r="P34" s="17">
        <v>7.2227643739599737E-2</v>
      </c>
      <c r="Q34" s="17">
        <v>8.6513154584774127E-2</v>
      </c>
      <c r="R34" s="17">
        <v>0.12418826696144861</v>
      </c>
      <c r="S34" s="17">
        <v>0.14883408496472983</v>
      </c>
      <c r="T34" s="17">
        <v>0.17840515062220297</v>
      </c>
      <c r="U34" s="17">
        <v>0.21389299780867274</v>
      </c>
      <c r="V34" s="17">
        <v>0.25649031428901931</v>
      </c>
      <c r="W34" s="17">
        <v>0.30763207604804854</v>
      </c>
      <c r="X34" s="17">
        <v>0.32355432225268155</v>
      </c>
      <c r="Y34" s="17">
        <v>0.34032394452799802</v>
      </c>
      <c r="Z34" s="17">
        <v>0.35798750171192284</v>
      </c>
      <c r="AA34" s="17">
        <v>0.37659420006587796</v>
      </c>
      <c r="AB34" s="17">
        <v>0.39619604909170508</v>
      </c>
      <c r="AC34" s="17">
        <v>0.41684802682108119</v>
      </c>
      <c r="AD34" s="17">
        <v>0.43860825516995039</v>
      </c>
      <c r="AE34" s="17">
        <v>0.4615381859884361</v>
      </c>
      <c r="AF34" s="17">
        <v>0.48570279847713804</v>
      </c>
      <c r="AG34" s="17">
        <v>0.51117080868378206</v>
      </c>
      <c r="AH34" s="17">
        <v>0.51940823706294048</v>
      </c>
      <c r="AI34" s="17">
        <v>0.54494983658377938</v>
      </c>
      <c r="AJ34" s="17">
        <v>0.57178588920224094</v>
      </c>
      <c r="AK34" s="17">
        <v>0.62759477727159152</v>
      </c>
      <c r="AL34" s="17">
        <v>0.66075765890745375</v>
      </c>
    </row>
    <row r="35" spans="1:38" ht="15.75">
      <c r="A35" s="13" t="s">
        <v>72</v>
      </c>
      <c r="B35" s="2" t="s">
        <v>73</v>
      </c>
      <c r="C35" s="44">
        <v>518.17734770714469</v>
      </c>
      <c r="D35" s="44">
        <v>0</v>
      </c>
      <c r="E35" s="44">
        <v>165.37741469330342</v>
      </c>
      <c r="F35" s="44">
        <v>165.37741469330342</v>
      </c>
      <c r="G35" s="44">
        <v>125.33513265871453</v>
      </c>
      <c r="H35" s="44">
        <v>1.3691563036839636</v>
      </c>
      <c r="I35" s="44">
        <v>1.5622661218936242</v>
      </c>
      <c r="J35" s="44">
        <v>1.4841608606226016</v>
      </c>
      <c r="K35" s="44">
        <v>1.545961937439686</v>
      </c>
      <c r="L35" s="44">
        <v>1.6109415018571878</v>
      </c>
      <c r="M35" s="44">
        <v>1.8163460550402226</v>
      </c>
      <c r="N35" s="44">
        <v>1.7515847899605923</v>
      </c>
      <c r="O35" s="44">
        <v>1.9649040852112873</v>
      </c>
      <c r="P35" s="44">
        <v>1.9088514494709794</v>
      </c>
      <c r="Q35" s="44">
        <v>4.1146154746755137</v>
      </c>
      <c r="R35" s="44">
        <v>2.1844045516134125</v>
      </c>
      <c r="S35" s="44">
        <v>2.4264447851353821</v>
      </c>
      <c r="T35" s="44">
        <v>2.4026108122840317</v>
      </c>
      <c r="U35" s="44">
        <v>2.6618955597825966</v>
      </c>
      <c r="V35" s="44">
        <v>2.6577403204372576</v>
      </c>
      <c r="W35" s="44">
        <v>1.609628470599568</v>
      </c>
      <c r="X35" s="44">
        <v>1.7892161497119179</v>
      </c>
      <c r="Y35" s="44">
        <v>1.6962626832030394</v>
      </c>
      <c r="Z35" s="44">
        <v>1.7417351580996234</v>
      </c>
      <c r="AA35" s="44">
        <v>1.788724759818475</v>
      </c>
      <c r="AB35" s="44">
        <v>1.9742651148168295</v>
      </c>
      <c r="AC35" s="44">
        <v>1.8875142791842126</v>
      </c>
      <c r="AD35" s="44">
        <v>1.9394518889230263</v>
      </c>
      <c r="AE35" s="44">
        <v>2.1301520786103274</v>
      </c>
      <c r="AF35" s="44">
        <v>2.048783684266164</v>
      </c>
      <c r="AG35" s="44">
        <v>1.0061828482604103</v>
      </c>
      <c r="AH35" s="44">
        <v>2.1604153669367268</v>
      </c>
      <c r="AI35" s="44">
        <v>2.0779178659394395</v>
      </c>
      <c r="AJ35" s="44">
        <v>3.756619576095455</v>
      </c>
      <c r="AK35" s="44">
        <v>2.3578734693424446</v>
      </c>
      <c r="AL35" s="44">
        <v>0.66075765890745375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1.4841608606226016</v>
      </c>
      <c r="K36" s="40">
        <v>1.545961937439686</v>
      </c>
      <c r="L36" s="40">
        <v>1.6109415018571878</v>
      </c>
      <c r="M36" s="40">
        <v>1.8163460550402226</v>
      </c>
      <c r="N36" s="40">
        <v>1.7515847899605923</v>
      </c>
      <c r="O36" s="40">
        <v>1.9649040852112873</v>
      </c>
      <c r="P36" s="40">
        <v>1.9088514494709794</v>
      </c>
      <c r="Q36" s="40">
        <v>4.1146154746755137</v>
      </c>
      <c r="R36" s="40">
        <v>2.1844045516134125</v>
      </c>
      <c r="S36" s="40">
        <v>2.4264447851353821</v>
      </c>
      <c r="T36" s="40">
        <v>2.4026108122840317</v>
      </c>
      <c r="U36" s="40">
        <v>2.6618955597825966</v>
      </c>
      <c r="V36" s="40">
        <v>2.6577403204372576</v>
      </c>
      <c r="W36" s="40">
        <v>1.609628470599568</v>
      </c>
      <c r="X36" s="40">
        <v>1.7892161497119179</v>
      </c>
      <c r="Y36" s="40">
        <v>1.6962626832030394</v>
      </c>
      <c r="Z36" s="40">
        <v>1.7417351580996234</v>
      </c>
      <c r="AA36" s="40">
        <v>1.788724759818475</v>
      </c>
      <c r="AB36" s="40">
        <v>1.9742651148168295</v>
      </c>
      <c r="AC36" s="40">
        <v>1.8875142791842126</v>
      </c>
      <c r="AD36" s="40">
        <v>1.9394518889230263</v>
      </c>
      <c r="AE36" s="40">
        <v>2.1301520786103274</v>
      </c>
      <c r="AF36" s="40">
        <v>2.048783684266164</v>
      </c>
      <c r="AG36" s="40">
        <v>1.0061828482604103</v>
      </c>
      <c r="AH36" s="40">
        <v>2.1604153669367268</v>
      </c>
      <c r="AI36" s="40">
        <v>2.0779178659394395</v>
      </c>
      <c r="AJ36" s="40">
        <v>3.756619576095455</v>
      </c>
      <c r="AK36" s="40">
        <v>2.3578734693424446</v>
      </c>
      <c r="AL36" s="40">
        <v>0.66075765890745375</v>
      </c>
    </row>
    <row r="37" spans="1:38" ht="16.5" thickBot="1">
      <c r="A37" s="23" t="s">
        <v>75</v>
      </c>
      <c r="B37" s="24" t="s">
        <v>117</v>
      </c>
      <c r="C37" s="25">
        <v>518.17734770714469</v>
      </c>
      <c r="D37" s="25">
        <v>0</v>
      </c>
      <c r="E37" s="25">
        <v>165.37741469330342</v>
      </c>
      <c r="F37" s="25">
        <v>165.37741469330342</v>
      </c>
      <c r="G37" s="25">
        <v>125.33513265871453</v>
      </c>
      <c r="H37" s="25">
        <v>1.3691563036839636</v>
      </c>
      <c r="I37" s="25">
        <v>1.5622661218936242</v>
      </c>
      <c r="J37" s="25">
        <v>1.4841608606226016</v>
      </c>
      <c r="K37" s="25">
        <v>1.545961937439686</v>
      </c>
      <c r="L37" s="25">
        <v>1.6109415018571878</v>
      </c>
      <c r="M37" s="25">
        <v>1.8163460550402226</v>
      </c>
      <c r="N37" s="25">
        <v>1.7515847899605923</v>
      </c>
      <c r="O37" s="25">
        <v>1.9649040852112873</v>
      </c>
      <c r="P37" s="25">
        <v>1.9088514494709794</v>
      </c>
      <c r="Q37" s="25">
        <v>4.1146154746755137</v>
      </c>
      <c r="R37" s="25">
        <v>2.1844045516134125</v>
      </c>
      <c r="S37" s="25">
        <v>2.4264447851353821</v>
      </c>
      <c r="T37" s="25">
        <v>2.4026108122840317</v>
      </c>
      <c r="U37" s="25">
        <v>2.6618955597825966</v>
      </c>
      <c r="V37" s="25">
        <v>2.6577403204372576</v>
      </c>
      <c r="W37" s="25">
        <v>1.609628470599568</v>
      </c>
      <c r="X37" s="25">
        <v>1.7892161497119179</v>
      </c>
      <c r="Y37" s="25">
        <v>1.6962626832030394</v>
      </c>
      <c r="Z37" s="25">
        <v>1.7417351580996234</v>
      </c>
      <c r="AA37" s="25">
        <v>1.788724759818475</v>
      </c>
      <c r="AB37" s="25">
        <v>1.9742651148168295</v>
      </c>
      <c r="AC37" s="25">
        <v>1.8875142791842126</v>
      </c>
      <c r="AD37" s="25">
        <v>1.9394518889230263</v>
      </c>
      <c r="AE37" s="25">
        <v>2.1301520786103274</v>
      </c>
      <c r="AF37" s="25">
        <v>2.048783684266164</v>
      </c>
      <c r="AG37" s="25">
        <v>1.0061828482604103</v>
      </c>
      <c r="AH37" s="25">
        <v>2.1604153669367268</v>
      </c>
      <c r="AI37" s="25">
        <v>2.0779178659394395</v>
      </c>
      <c r="AJ37" s="25">
        <v>3.756619576095455</v>
      </c>
      <c r="AK37" s="25">
        <v>2.3578734693424446</v>
      </c>
      <c r="AL37" s="25">
        <v>0.66075765890745375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workbookViewId="0">
      <selection activeCell="B16" sqref="B16"/>
    </sheetView>
  </sheetViews>
  <sheetFormatPr defaultRowHeight="15"/>
  <cols>
    <col min="1" max="1" width="8.28515625" customWidth="1"/>
    <col min="2" max="2" width="55.140625" customWidth="1"/>
    <col min="3" max="3" width="15.28515625" customWidth="1"/>
    <col min="5" max="5" width="11.28515625" customWidth="1"/>
    <col min="6" max="7" width="10.42578125" customWidth="1"/>
  </cols>
  <sheetData>
    <row r="1" spans="1:38" ht="15.75">
      <c r="A1" s="46" t="s">
        <v>142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v>2016</v>
      </c>
      <c r="J4" s="11">
        <v>2017</v>
      </c>
      <c r="K4" s="11">
        <v>2018</v>
      </c>
      <c r="L4" s="11">
        <v>2019</v>
      </c>
      <c r="M4" s="11">
        <v>2020</v>
      </c>
      <c r="N4" s="11">
        <v>2021</v>
      </c>
      <c r="O4" s="11">
        <v>2022</v>
      </c>
      <c r="P4" s="11">
        <v>2023</v>
      </c>
      <c r="Q4" s="11">
        <v>2024</v>
      </c>
      <c r="R4" s="11">
        <v>2025</v>
      </c>
      <c r="S4" s="11">
        <v>2026</v>
      </c>
      <c r="T4" s="11">
        <v>2027</v>
      </c>
      <c r="U4" s="11">
        <v>2028</v>
      </c>
      <c r="V4" s="11">
        <v>2029</v>
      </c>
      <c r="W4" s="11">
        <v>2030</v>
      </c>
      <c r="X4" s="11">
        <v>2031</v>
      </c>
      <c r="Y4" s="11">
        <v>2032</v>
      </c>
      <c r="Z4" s="11">
        <v>2033</v>
      </c>
      <c r="AA4" s="11">
        <v>2034</v>
      </c>
      <c r="AB4" s="11">
        <v>2035</v>
      </c>
      <c r="AC4" s="11">
        <v>2036</v>
      </c>
      <c r="AD4" s="11">
        <v>2037</v>
      </c>
      <c r="AE4" s="11">
        <v>2038</v>
      </c>
      <c r="AF4" s="11">
        <v>2039</v>
      </c>
      <c r="AG4" s="11">
        <v>2040</v>
      </c>
      <c r="AH4" s="11">
        <v>2041</v>
      </c>
      <c r="AI4" s="11">
        <v>2042</v>
      </c>
      <c r="AJ4" s="11">
        <v>2043</v>
      </c>
      <c r="AK4" s="11">
        <v>2044</v>
      </c>
      <c r="AL4" s="11"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206.65128963139188</v>
      </c>
      <c r="D7" s="17">
        <v>0</v>
      </c>
      <c r="E7" s="17">
        <v>82.660515852556756</v>
      </c>
      <c r="F7" s="17">
        <v>82.660515852556756</v>
      </c>
      <c r="G7" s="17">
        <v>41.330257926278378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</row>
    <row r="8" spans="1:38" ht="15.75">
      <c r="A8" s="15" t="s">
        <v>36</v>
      </c>
      <c r="B8" s="14" t="s">
        <v>100</v>
      </c>
      <c r="C8" s="17">
        <v>31.639042188494191</v>
      </c>
      <c r="D8" s="17">
        <v>0</v>
      </c>
      <c r="E8" s="17">
        <v>12.655616875397676</v>
      </c>
      <c r="F8" s="17">
        <v>12.655616875397676</v>
      </c>
      <c r="G8" s="17">
        <v>6.3278084376988382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</row>
    <row r="9" spans="1:38" ht="15.75">
      <c r="A9" s="15" t="s">
        <v>37</v>
      </c>
      <c r="B9" s="14" t="s">
        <v>38</v>
      </c>
      <c r="C9" s="17">
        <v>130.65271394366863</v>
      </c>
      <c r="D9" s="17">
        <v>0</v>
      </c>
      <c r="E9" s="17">
        <v>52.261085577467455</v>
      </c>
      <c r="F9" s="17">
        <v>52.261085577467455</v>
      </c>
      <c r="G9" s="17">
        <v>26.130542788733727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</row>
    <row r="10" spans="1:38" ht="15.75">
      <c r="A10" s="15" t="s">
        <v>39</v>
      </c>
      <c r="B10" s="14" t="s">
        <v>101</v>
      </c>
      <c r="C10" s="17">
        <v>19.859519913419913</v>
      </c>
      <c r="D10" s="17">
        <v>0</v>
      </c>
      <c r="E10" s="17">
        <v>4.8848904761904777</v>
      </c>
      <c r="F10" s="17">
        <v>4.8848904761904777</v>
      </c>
      <c r="G10" s="17">
        <v>7.07640562770563</v>
      </c>
      <c r="H10" s="17">
        <v>0</v>
      </c>
      <c r="I10" s="17">
        <v>0.27393939393939398</v>
      </c>
      <c r="J10" s="17">
        <v>0</v>
      </c>
      <c r="K10" s="17">
        <v>0</v>
      </c>
      <c r="L10" s="17">
        <v>0</v>
      </c>
      <c r="M10" s="17">
        <v>0.27393939393939398</v>
      </c>
      <c r="N10" s="17">
        <v>0</v>
      </c>
      <c r="O10" s="17">
        <v>0.27393939393939398</v>
      </c>
      <c r="P10" s="17">
        <v>0</v>
      </c>
      <c r="Q10" s="17">
        <v>0.27393939393939398</v>
      </c>
      <c r="R10" s="17">
        <v>0</v>
      </c>
      <c r="S10" s="17">
        <v>0.27393939393939398</v>
      </c>
      <c r="T10" s="17">
        <v>0</v>
      </c>
      <c r="U10" s="17">
        <v>0.27393939393939398</v>
      </c>
      <c r="V10" s="17">
        <v>0</v>
      </c>
      <c r="W10" s="17">
        <v>0</v>
      </c>
      <c r="X10" s="17">
        <v>0.27393939393939398</v>
      </c>
      <c r="Y10" s="17">
        <v>0</v>
      </c>
      <c r="Z10" s="17">
        <v>0</v>
      </c>
      <c r="AA10" s="17">
        <v>0</v>
      </c>
      <c r="AB10" s="17">
        <v>0.27393939393939398</v>
      </c>
      <c r="AC10" s="17">
        <v>0</v>
      </c>
      <c r="AD10" s="17">
        <v>0</v>
      </c>
      <c r="AE10" s="17">
        <v>0.27393939393939398</v>
      </c>
      <c r="AF10" s="17">
        <v>0</v>
      </c>
      <c r="AG10" s="17">
        <v>0</v>
      </c>
      <c r="AH10" s="17">
        <v>0.27393939393939398</v>
      </c>
      <c r="AI10" s="17">
        <v>0</v>
      </c>
      <c r="AJ10" s="17">
        <v>0.27393939393939398</v>
      </c>
      <c r="AK10" s="17">
        <v>0</v>
      </c>
      <c r="AL10" s="17">
        <v>0</v>
      </c>
    </row>
    <row r="11" spans="1:38" ht="15.75">
      <c r="A11" s="15" t="s">
        <v>40</v>
      </c>
      <c r="B11" s="14" t="s">
        <v>102</v>
      </c>
      <c r="C11" s="17">
        <v>19.133291684590549</v>
      </c>
      <c r="D11" s="17">
        <v>0</v>
      </c>
      <c r="E11" s="17">
        <v>6.3777638948635165</v>
      </c>
      <c r="F11" s="17">
        <v>6.3777638948635165</v>
      </c>
      <c r="G11" s="17">
        <v>6.3777638948635165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</row>
    <row r="12" spans="1:38" ht="15.75">
      <c r="A12" s="15" t="s">
        <v>41</v>
      </c>
      <c r="B12" s="14" t="s">
        <v>42</v>
      </c>
      <c r="C12" s="17">
        <v>33.776202672914259</v>
      </c>
      <c r="D12" s="17">
        <v>0</v>
      </c>
      <c r="E12" s="17">
        <v>11.258734224304753</v>
      </c>
      <c r="F12" s="17">
        <v>11.258734224304753</v>
      </c>
      <c r="G12" s="17">
        <v>11.258734224304753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</row>
    <row r="13" spans="1:38" ht="15.75">
      <c r="A13" s="15" t="s">
        <v>43</v>
      </c>
      <c r="B13" s="14" t="s">
        <v>103</v>
      </c>
      <c r="C13" s="17">
        <v>37.840000000000003</v>
      </c>
      <c r="D13" s="17">
        <v>0</v>
      </c>
      <c r="E13" s="17">
        <v>12.613333333333333</v>
      </c>
      <c r="F13" s="17">
        <v>12.613333333333333</v>
      </c>
      <c r="G13" s="17">
        <v>12.613333333333333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</row>
    <row r="14" spans="1:38" ht="15.75">
      <c r="A14" s="15" t="s">
        <v>44</v>
      </c>
      <c r="B14" s="14" t="s">
        <v>104</v>
      </c>
      <c r="C14" s="17">
        <v>3.3970000000000002</v>
      </c>
      <c r="D14" s="17">
        <v>0</v>
      </c>
      <c r="E14" s="17">
        <v>1.0191000000000001</v>
      </c>
      <c r="F14" s="17">
        <v>1.0191000000000001</v>
      </c>
      <c r="G14" s="17">
        <v>1.3588000000000002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</row>
    <row r="15" spans="1:38" ht="15.75">
      <c r="A15" s="15" t="s">
        <v>45</v>
      </c>
      <c r="B15" s="14" t="s">
        <v>105</v>
      </c>
      <c r="C15" s="17">
        <v>482.9490600344792</v>
      </c>
      <c r="D15" s="17">
        <v>0</v>
      </c>
      <c r="E15" s="17">
        <v>183.73104023411398</v>
      </c>
      <c r="F15" s="17">
        <v>183.73104023411398</v>
      </c>
      <c r="G15" s="17">
        <v>112.47364623291817</v>
      </c>
      <c r="H15" s="17">
        <v>0</v>
      </c>
      <c r="I15" s="17">
        <v>0.27393939393939398</v>
      </c>
      <c r="J15" s="17">
        <v>0</v>
      </c>
      <c r="K15" s="17">
        <v>0</v>
      </c>
      <c r="L15" s="17">
        <v>0</v>
      </c>
      <c r="M15" s="17">
        <v>0.27393939393939398</v>
      </c>
      <c r="N15" s="17">
        <v>0</v>
      </c>
      <c r="O15" s="17">
        <v>0.27393939393939398</v>
      </c>
      <c r="P15" s="17">
        <v>0</v>
      </c>
      <c r="Q15" s="17">
        <v>0.27393939393939398</v>
      </c>
      <c r="R15" s="17">
        <v>0</v>
      </c>
      <c r="S15" s="17">
        <v>0.27393939393939398</v>
      </c>
      <c r="T15" s="17">
        <v>0</v>
      </c>
      <c r="U15" s="17">
        <v>0.27393939393939398</v>
      </c>
      <c r="V15" s="17">
        <v>0</v>
      </c>
      <c r="W15" s="17">
        <v>0</v>
      </c>
      <c r="X15" s="17">
        <v>0.27393939393939398</v>
      </c>
      <c r="Y15" s="17">
        <v>0</v>
      </c>
      <c r="Z15" s="17">
        <v>0</v>
      </c>
      <c r="AA15" s="17">
        <v>0</v>
      </c>
      <c r="AB15" s="17">
        <v>0.27393939393939398</v>
      </c>
      <c r="AC15" s="17">
        <v>0</v>
      </c>
      <c r="AD15" s="17">
        <v>0</v>
      </c>
      <c r="AE15" s="17">
        <v>0.27393939393939398</v>
      </c>
      <c r="AF15" s="17">
        <v>0</v>
      </c>
      <c r="AG15" s="17">
        <v>0</v>
      </c>
      <c r="AH15" s="17">
        <v>0.27393939393939398</v>
      </c>
      <c r="AI15" s="17">
        <v>0</v>
      </c>
      <c r="AJ15" s="17">
        <v>0.27393939393939398</v>
      </c>
      <c r="AK15" s="17">
        <v>0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136</v>
      </c>
      <c r="D17" s="17">
        <v>0</v>
      </c>
      <c r="E17" s="17">
        <v>0</v>
      </c>
      <c r="F17" s="17">
        <v>0</v>
      </c>
      <c r="G17" s="17">
        <v>64.099999999999994</v>
      </c>
      <c r="H17" s="17">
        <v>1.6809180893399858</v>
      </c>
      <c r="I17" s="17">
        <v>1.7302196732842372</v>
      </c>
      <c r="J17" s="17">
        <v>1.7810955797225265</v>
      </c>
      <c r="K17" s="17">
        <v>1.8335998401454905</v>
      </c>
      <c r="L17" s="17">
        <v>1.8877884416124491</v>
      </c>
      <c r="M17" s="17">
        <v>1.9437194000631355</v>
      </c>
      <c r="N17" s="17">
        <v>2.0014528364382427</v>
      </c>
      <c r="O17" s="17">
        <v>2.0610510557173209</v>
      </c>
      <c r="P17" s="17">
        <v>2.1225786289875299</v>
      </c>
      <c r="Q17" s="17">
        <v>4.4377944456216563</v>
      </c>
      <c r="R17" s="17">
        <v>2.3194189878106917</v>
      </c>
      <c r="S17" s="17">
        <v>2.3893580622450035</v>
      </c>
      <c r="T17" s="17">
        <v>2.4615864374943399</v>
      </c>
      <c r="U17" s="17">
        <v>2.5361841898756916</v>
      </c>
      <c r="V17" s="17">
        <v>4.3132343316416986</v>
      </c>
      <c r="W17" s="17">
        <v>2.0802273658988799</v>
      </c>
      <c r="X17" s="17">
        <v>2.125215110977158</v>
      </c>
      <c r="Y17" s="17">
        <v>2.1711758847059639</v>
      </c>
      <c r="Z17" s="17">
        <v>2.2181307348170991</v>
      </c>
      <c r="AA17" s="17">
        <v>2.266101164379823</v>
      </c>
      <c r="AB17" s="17">
        <v>2.3151091416527958</v>
      </c>
      <c r="AC17" s="17">
        <v>2.3651771101487804</v>
      </c>
      <c r="AD17" s="17">
        <v>2.4163279989173398</v>
      </c>
      <c r="AE17" s="17">
        <v>2.4685852330499998</v>
      </c>
      <c r="AF17" s="17">
        <v>2.521972744412702</v>
      </c>
      <c r="AG17" s="17">
        <v>0.79924696002981366</v>
      </c>
      <c r="AH17" s="17">
        <v>2.4300566831614794</v>
      </c>
      <c r="AI17" s="17">
        <v>2.4792935184233986</v>
      </c>
      <c r="AJ17" s="17">
        <v>4.9366413985621875</v>
      </c>
      <c r="AK17" s="17">
        <v>2.8067389508625791</v>
      </c>
      <c r="AL17" s="17">
        <v>0</v>
      </c>
    </row>
    <row r="18" spans="1:38" ht="15.75">
      <c r="A18" s="15" t="s">
        <v>49</v>
      </c>
      <c r="B18" s="14" t="s">
        <v>107</v>
      </c>
      <c r="C18" s="17">
        <v>4.8</v>
      </c>
      <c r="D18" s="17">
        <v>2.4</v>
      </c>
      <c r="E18" s="17">
        <v>2.4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</row>
    <row r="19" spans="1:38" ht="15.75">
      <c r="A19" s="15" t="s">
        <v>50</v>
      </c>
      <c r="B19" s="14" t="s">
        <v>108</v>
      </c>
      <c r="C19" s="17">
        <v>140.79999999999995</v>
      </c>
      <c r="D19" s="17">
        <v>2.4</v>
      </c>
      <c r="E19" s="17">
        <v>2.4</v>
      </c>
      <c r="F19" s="17">
        <v>0</v>
      </c>
      <c r="G19" s="17">
        <v>64.099999999999994</v>
      </c>
      <c r="H19" s="17">
        <v>1.6809180893399858</v>
      </c>
      <c r="I19" s="17">
        <v>1.7302196732842372</v>
      </c>
      <c r="J19" s="17">
        <v>1.7810955797225265</v>
      </c>
      <c r="K19" s="17">
        <v>1.8335998401454905</v>
      </c>
      <c r="L19" s="17">
        <v>1.8877884416124491</v>
      </c>
      <c r="M19" s="17">
        <v>1.9437194000631355</v>
      </c>
      <c r="N19" s="17">
        <v>2.0014528364382427</v>
      </c>
      <c r="O19" s="17">
        <v>2.0610510557173209</v>
      </c>
      <c r="P19" s="17">
        <v>2.1225786289875299</v>
      </c>
      <c r="Q19" s="17">
        <v>4.4377944456216563</v>
      </c>
      <c r="R19" s="17">
        <v>2.3194189878106917</v>
      </c>
      <c r="S19" s="17">
        <v>2.3893580622450035</v>
      </c>
      <c r="T19" s="17">
        <v>2.4615864374943399</v>
      </c>
      <c r="U19" s="17">
        <v>2.5361841898756916</v>
      </c>
      <c r="V19" s="17">
        <v>4.3132343316416986</v>
      </c>
      <c r="W19" s="17">
        <v>2.0802273658988799</v>
      </c>
      <c r="X19" s="17">
        <v>2.125215110977158</v>
      </c>
      <c r="Y19" s="17">
        <v>2.1711758847059639</v>
      </c>
      <c r="Z19" s="17">
        <v>2.2181307348170991</v>
      </c>
      <c r="AA19" s="17">
        <v>2.266101164379823</v>
      </c>
      <c r="AB19" s="17">
        <v>2.3151091416527958</v>
      </c>
      <c r="AC19" s="17">
        <v>2.3651771101487804</v>
      </c>
      <c r="AD19" s="17">
        <v>2.4163279989173398</v>
      </c>
      <c r="AE19" s="17">
        <v>2.4685852330499998</v>
      </c>
      <c r="AF19" s="17">
        <v>2.521972744412702</v>
      </c>
      <c r="AG19" s="17">
        <v>0.79924696002981366</v>
      </c>
      <c r="AH19" s="17">
        <v>2.4300566831614794</v>
      </c>
      <c r="AI19" s="17">
        <v>2.4792935184233986</v>
      </c>
      <c r="AJ19" s="17">
        <v>4.9366413985621875</v>
      </c>
      <c r="AK19" s="17">
        <v>2.8067389508625791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99.6</v>
      </c>
      <c r="D21" s="17">
        <v>0</v>
      </c>
      <c r="E21" s="17">
        <v>0</v>
      </c>
      <c r="F21" s="17">
        <v>0</v>
      </c>
      <c r="G21" s="17">
        <v>41.760000000000005</v>
      </c>
      <c r="H21" s="17">
        <v>1.5396597511859293</v>
      </c>
      <c r="I21" s="17">
        <v>1.5849498973833782</v>
      </c>
      <c r="J21" s="17">
        <v>1.631662561596612</v>
      </c>
      <c r="K21" s="17">
        <v>1.6798451470551561</v>
      </c>
      <c r="L21" s="17">
        <v>1.7295467135695914</v>
      </c>
      <c r="M21" s="17">
        <v>1.7808180374721303</v>
      </c>
      <c r="N21" s="17">
        <v>1.8337116737783277</v>
      </c>
      <c r="O21" s="17">
        <v>1.8882820206531301</v>
      </c>
      <c r="P21" s="17">
        <v>1.9445853862680349</v>
      </c>
      <c r="Q21" s="17">
        <v>4.0653064331821698</v>
      </c>
      <c r="R21" s="17">
        <v>2.1244868015946463</v>
      </c>
      <c r="S21" s="17">
        <v>2.1883260056137273</v>
      </c>
      <c r="T21" s="17">
        <v>2.2542109383518927</v>
      </c>
      <c r="U21" s="17">
        <v>2.3222109177150232</v>
      </c>
      <c r="V21" s="17">
        <v>2.3923977145802509</v>
      </c>
      <c r="W21" s="17">
        <v>1.5751038673085693</v>
      </c>
      <c r="X21" s="17">
        <v>1.6037092395574246</v>
      </c>
      <c r="Y21" s="17">
        <v>1.6328342922506045</v>
      </c>
      <c r="Z21" s="17">
        <v>1.662488469846005</v>
      </c>
      <c r="AA21" s="17">
        <v>1.6926813885018557</v>
      </c>
      <c r="AB21" s="17">
        <v>1.723422839199277</v>
      </c>
      <c r="AC21" s="17">
        <v>1.75472279092171</v>
      </c>
      <c r="AD21" s="17">
        <v>1.7865913938922608</v>
      </c>
      <c r="AE21" s="17">
        <v>1.8190389828698335</v>
      </c>
      <c r="AF21" s="17">
        <v>1.8520760805052259</v>
      </c>
      <c r="AG21" s="17">
        <v>0.58564355043217353</v>
      </c>
      <c r="AH21" s="17">
        <v>1.7768254062505049</v>
      </c>
      <c r="AI21" s="17">
        <v>1.8070622857209013</v>
      </c>
      <c r="AJ21" s="17">
        <v>3.5813133331486164</v>
      </c>
      <c r="AK21" s="17">
        <v>2.0264860795950379</v>
      </c>
      <c r="AL21" s="17">
        <v>0</v>
      </c>
    </row>
    <row r="22" spans="1:38" ht="15.75">
      <c r="A22" s="15" t="s">
        <v>54</v>
      </c>
      <c r="B22" s="14" t="s">
        <v>107</v>
      </c>
      <c r="C22" s="17">
        <v>15.2874</v>
      </c>
      <c r="D22" s="17">
        <v>7.6436999999999999</v>
      </c>
      <c r="E22" s="17">
        <v>7.6436999999999999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ht="15.75">
      <c r="A23" s="15" t="s">
        <v>55</v>
      </c>
      <c r="B23" s="14" t="s">
        <v>110</v>
      </c>
      <c r="C23" s="17">
        <v>114.8874</v>
      </c>
      <c r="D23" s="17">
        <v>7.6436999999999999</v>
      </c>
      <c r="E23" s="17">
        <v>7.6436999999999999</v>
      </c>
      <c r="F23" s="17">
        <v>0</v>
      </c>
      <c r="G23" s="17">
        <v>41.760000000000005</v>
      </c>
      <c r="H23" s="17">
        <v>1.5396597511859293</v>
      </c>
      <c r="I23" s="17">
        <v>1.5849498973833782</v>
      </c>
      <c r="J23" s="17">
        <v>1.631662561596612</v>
      </c>
      <c r="K23" s="17">
        <v>1.6798451470551561</v>
      </c>
      <c r="L23" s="17">
        <v>1.7295467135695914</v>
      </c>
      <c r="M23" s="17">
        <v>1.7808180374721303</v>
      </c>
      <c r="N23" s="17">
        <v>1.8337116737783277</v>
      </c>
      <c r="O23" s="17">
        <v>1.8882820206531301</v>
      </c>
      <c r="P23" s="17">
        <v>1.9445853862680349</v>
      </c>
      <c r="Q23" s="17">
        <v>4.0653064331821698</v>
      </c>
      <c r="R23" s="17">
        <v>2.1244868015946463</v>
      </c>
      <c r="S23" s="17">
        <v>2.1883260056137273</v>
      </c>
      <c r="T23" s="17">
        <v>2.2542109383518927</v>
      </c>
      <c r="U23" s="17">
        <v>2.3222109177150232</v>
      </c>
      <c r="V23" s="17">
        <v>2.3923977145802509</v>
      </c>
      <c r="W23" s="17">
        <v>1.5751038673085693</v>
      </c>
      <c r="X23" s="17">
        <v>1.6037092395574246</v>
      </c>
      <c r="Y23" s="17">
        <v>1.6328342922506045</v>
      </c>
      <c r="Z23" s="17">
        <v>1.662488469846005</v>
      </c>
      <c r="AA23" s="17">
        <v>1.6926813885018557</v>
      </c>
      <c r="AB23" s="17">
        <v>1.723422839199277</v>
      </c>
      <c r="AC23" s="17">
        <v>1.75472279092171</v>
      </c>
      <c r="AD23" s="17">
        <v>1.7865913938922608</v>
      </c>
      <c r="AE23" s="17">
        <v>1.8190389828698335</v>
      </c>
      <c r="AF23" s="17">
        <v>1.8520760805052259</v>
      </c>
      <c r="AG23" s="17">
        <v>0.58564355043217353</v>
      </c>
      <c r="AH23" s="17">
        <v>1.7768254062505049</v>
      </c>
      <c r="AI23" s="17">
        <v>1.8070622857209013</v>
      </c>
      <c r="AJ23" s="17">
        <v>3.5813133331486164</v>
      </c>
      <c r="AK23" s="17">
        <v>2.0264860795950379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21.77</v>
      </c>
      <c r="D25" s="17">
        <v>5.4424999999999999</v>
      </c>
      <c r="E25" s="17">
        <v>5.4424999999999999</v>
      </c>
      <c r="F25" s="17">
        <v>5.4424999999999999</v>
      </c>
      <c r="G25" s="17">
        <v>5.4424999999999999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ht="15.75">
      <c r="A26" s="15" t="s">
        <v>118</v>
      </c>
      <c r="B26" s="14" t="s">
        <v>112</v>
      </c>
      <c r="C26" s="17">
        <v>21.77</v>
      </c>
      <c r="D26" s="17">
        <v>5.4424999999999999</v>
      </c>
      <c r="E26" s="17">
        <v>5.4424999999999999</v>
      </c>
      <c r="F26" s="17">
        <v>5.4424999999999999</v>
      </c>
      <c r="G26" s="17">
        <v>5.4424999999999999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29.25" customHeight="1">
      <c r="A27" s="13" t="s">
        <v>59</v>
      </c>
      <c r="B27" s="20" t="s">
        <v>60</v>
      </c>
      <c r="C27" s="21">
        <v>18.447152288177733</v>
      </c>
      <c r="D27" s="21">
        <v>0</v>
      </c>
      <c r="E27" s="21">
        <v>7.378860915271094</v>
      </c>
      <c r="F27" s="21">
        <v>7.378860915271094</v>
      </c>
      <c r="G27" s="21">
        <v>3.689430457635547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ht="35.25" customHeight="1">
      <c r="A28" s="13" t="s">
        <v>61</v>
      </c>
      <c r="B28" s="22" t="s">
        <v>119</v>
      </c>
      <c r="C28" s="21">
        <v>778.85361232265723</v>
      </c>
      <c r="D28" s="21">
        <v>15.4862</v>
      </c>
      <c r="E28" s="21">
        <v>206.59610114938508</v>
      </c>
      <c r="F28" s="21">
        <v>196.55240114938508</v>
      </c>
      <c r="G28" s="21">
        <v>227.46557669055372</v>
      </c>
      <c r="H28" s="21">
        <v>3.2205778405259151</v>
      </c>
      <c r="I28" s="21">
        <v>3.5891089646070093</v>
      </c>
      <c r="J28" s="21">
        <v>3.4127581413191388</v>
      </c>
      <c r="K28" s="21">
        <v>3.5134449872006464</v>
      </c>
      <c r="L28" s="21">
        <v>3.6173351551820403</v>
      </c>
      <c r="M28" s="21">
        <v>3.9984768314746595</v>
      </c>
      <c r="N28" s="21">
        <v>3.8351645102165701</v>
      </c>
      <c r="O28" s="21">
        <v>4.223272470309845</v>
      </c>
      <c r="P28" s="21">
        <v>4.0671640152555648</v>
      </c>
      <c r="Q28" s="21">
        <v>8.7770402727432195</v>
      </c>
      <c r="R28" s="21">
        <v>4.4439057894053384</v>
      </c>
      <c r="S28" s="21">
        <v>4.8516234617981251</v>
      </c>
      <c r="T28" s="21">
        <v>4.7157973758462326</v>
      </c>
      <c r="U28" s="21">
        <v>5.1323345015301092</v>
      </c>
      <c r="V28" s="21">
        <v>6.7056320462219494</v>
      </c>
      <c r="W28" s="21">
        <v>3.6553312332074492</v>
      </c>
      <c r="X28" s="21">
        <v>4.0028637444739772</v>
      </c>
      <c r="Y28" s="21">
        <v>3.8040101769565684</v>
      </c>
      <c r="Z28" s="21">
        <v>3.8806192046631041</v>
      </c>
      <c r="AA28" s="21">
        <v>3.9587825528816785</v>
      </c>
      <c r="AB28" s="21">
        <v>4.3124713747914667</v>
      </c>
      <c r="AC28" s="21">
        <v>4.1198999010704904</v>
      </c>
      <c r="AD28" s="21">
        <v>4.2029193928096005</v>
      </c>
      <c r="AE28" s="21">
        <v>4.5615636098592276</v>
      </c>
      <c r="AF28" s="21">
        <v>4.3740488249179279</v>
      </c>
      <c r="AG28" s="21">
        <v>1.3848905104619873</v>
      </c>
      <c r="AH28" s="21">
        <v>4.4808214833513782</v>
      </c>
      <c r="AI28" s="21">
        <v>4.2863558041443</v>
      </c>
      <c r="AJ28" s="21">
        <v>8.791894125650197</v>
      </c>
      <c r="AK28" s="21">
        <v>4.8332250304576174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97.868467241302554</v>
      </c>
      <c r="D30" s="17"/>
      <c r="E30" s="17"/>
      <c r="F30" s="17"/>
      <c r="G30" s="17"/>
      <c r="H30" s="17">
        <v>1.6564741843397388</v>
      </c>
      <c r="I30" s="17">
        <v>1.7178088078393978</v>
      </c>
      <c r="J30" s="17">
        <v>1.7820007941162237</v>
      </c>
      <c r="K30" s="17">
        <v>1.8492702279523514</v>
      </c>
      <c r="L30" s="17">
        <v>1.919867302532265</v>
      </c>
      <c r="M30" s="17">
        <v>1.9940777986296521</v>
      </c>
      <c r="N30" s="17">
        <v>2.0722296505019964</v>
      </c>
      <c r="O30" s="17">
        <v>2.1547008197433963</v>
      </c>
      <c r="P30" s="17">
        <v>2.2419287439459161</v>
      </c>
      <c r="Q30" s="17">
        <v>2.3344216821036836</v>
      </c>
      <c r="R30" s="17">
        <v>2.5376742812657755</v>
      </c>
      <c r="S30" s="17">
        <v>2.6499415800111681</v>
      </c>
      <c r="T30" s="17">
        <v>2.7705325825734088</v>
      </c>
      <c r="U30" s="17">
        <v>2.9005784205663652</v>
      </c>
      <c r="V30" s="17">
        <v>3.0414173835223512</v>
      </c>
      <c r="W30" s="17">
        <v>3.1946363205768527</v>
      </c>
      <c r="X30" s="17">
        <v>3.2896444610798032</v>
      </c>
      <c r="Y30" s="17">
        <v>3.3878580434394179</v>
      </c>
      <c r="Z30" s="17">
        <v>3.4893994709803331</v>
      </c>
      <c r="AA30" s="17">
        <v>3.5943963833804564</v>
      </c>
      <c r="AB30" s="17">
        <v>3.7029819046602652</v>
      </c>
      <c r="AC30" s="17">
        <v>3.8152949040184976</v>
      </c>
      <c r="AD30" s="17">
        <v>3.9314802702323992</v>
      </c>
      <c r="AE30" s="17">
        <v>4.0516892003834144</v>
      </c>
      <c r="AF30" s="17">
        <v>4.17607950371454</v>
      </c>
      <c r="AG30" s="17">
        <v>4.3048159214737192</v>
      </c>
      <c r="AH30" s="17">
        <v>4.3459643327595678</v>
      </c>
      <c r="AI30" s="17">
        <v>4.4721109341544416</v>
      </c>
      <c r="AJ30" s="17">
        <v>4.6024269076204041</v>
      </c>
      <c r="AK30" s="17">
        <v>4.8667795471311051</v>
      </c>
      <c r="AL30" s="17">
        <v>5.0199848760536696</v>
      </c>
    </row>
    <row r="31" spans="1:38" ht="15.75">
      <c r="A31" s="15" t="s">
        <v>65</v>
      </c>
      <c r="B31" s="14" t="s">
        <v>66</v>
      </c>
      <c r="C31" s="17">
        <v>0</v>
      </c>
      <c r="D31" s="17"/>
      <c r="E31" s="17"/>
      <c r="F31" s="17"/>
      <c r="G31" s="17"/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14.04</v>
      </c>
      <c r="D32" s="17"/>
      <c r="E32" s="17"/>
      <c r="F32" s="17"/>
      <c r="G32" s="17"/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1.4039999999999999</v>
      </c>
      <c r="X32" s="17">
        <v>1.4039999999999999</v>
      </c>
      <c r="Y32" s="17">
        <v>1.4039999999999999</v>
      </c>
      <c r="Z32" s="17">
        <v>1.4039999999999999</v>
      </c>
      <c r="AA32" s="17">
        <v>1.4039999999999999</v>
      </c>
      <c r="AB32" s="17">
        <v>1.4039999999999999</v>
      </c>
      <c r="AC32" s="17">
        <v>1.4039999999999999</v>
      </c>
      <c r="AD32" s="17">
        <v>1.4039999999999999</v>
      </c>
      <c r="AE32" s="17">
        <v>1.4039999999999999</v>
      </c>
      <c r="AF32" s="17">
        <v>1.4039999999999999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/>
      <c r="E33" s="17"/>
      <c r="F33" s="17"/>
      <c r="G33" s="17"/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</row>
    <row r="34" spans="1:38" ht="15.75">
      <c r="A34" s="15" t="s">
        <v>71</v>
      </c>
      <c r="B34" s="14" t="s">
        <v>114</v>
      </c>
      <c r="C34" s="17">
        <v>111.90846724130259</v>
      </c>
      <c r="D34" s="17">
        <v>0</v>
      </c>
      <c r="E34" s="17">
        <v>0</v>
      </c>
      <c r="F34" s="17">
        <v>0</v>
      </c>
      <c r="G34" s="17">
        <v>0</v>
      </c>
      <c r="H34" s="17">
        <v>1.6564741843397388</v>
      </c>
      <c r="I34" s="17">
        <v>1.7178088078393978</v>
      </c>
      <c r="J34" s="17">
        <v>1.7820007941162237</v>
      </c>
      <c r="K34" s="17">
        <v>1.8492702279523514</v>
      </c>
      <c r="L34" s="17">
        <v>1.919867302532265</v>
      </c>
      <c r="M34" s="17">
        <v>1.9940777986296521</v>
      </c>
      <c r="N34" s="17">
        <v>2.0722296505019964</v>
      </c>
      <c r="O34" s="17">
        <v>2.1547008197433963</v>
      </c>
      <c r="P34" s="17">
        <v>2.2419287439459161</v>
      </c>
      <c r="Q34" s="17">
        <v>2.3344216821036836</v>
      </c>
      <c r="R34" s="17">
        <v>2.5376742812657755</v>
      </c>
      <c r="S34" s="17">
        <v>2.6499415800111681</v>
      </c>
      <c r="T34" s="17">
        <v>2.7705325825734088</v>
      </c>
      <c r="U34" s="17">
        <v>2.9005784205663652</v>
      </c>
      <c r="V34" s="17">
        <v>3.0414173835223512</v>
      </c>
      <c r="W34" s="17">
        <v>4.598636320576853</v>
      </c>
      <c r="X34" s="17">
        <v>4.6936444610798027</v>
      </c>
      <c r="Y34" s="17">
        <v>4.7918580434394178</v>
      </c>
      <c r="Z34" s="17">
        <v>4.8933994709803326</v>
      </c>
      <c r="AA34" s="17">
        <v>4.9983963833804559</v>
      </c>
      <c r="AB34" s="17">
        <v>5.1069819046602651</v>
      </c>
      <c r="AC34" s="17">
        <v>5.219294904018497</v>
      </c>
      <c r="AD34" s="17">
        <v>5.3354802702323987</v>
      </c>
      <c r="AE34" s="17">
        <v>5.4556892003834143</v>
      </c>
      <c r="AF34" s="17">
        <v>5.5800795037145399</v>
      </c>
      <c r="AG34" s="17">
        <v>4.3048159214737192</v>
      </c>
      <c r="AH34" s="17">
        <v>4.3459643327595678</v>
      </c>
      <c r="AI34" s="17">
        <v>4.4721109341544416</v>
      </c>
      <c r="AJ34" s="17">
        <v>4.6024269076204041</v>
      </c>
      <c r="AK34" s="17">
        <v>4.8667795471311051</v>
      </c>
      <c r="AL34" s="17">
        <v>5.0199848760536696</v>
      </c>
    </row>
    <row r="35" spans="1:38" ht="15.75">
      <c r="A35" s="13" t="s">
        <v>72</v>
      </c>
      <c r="B35" s="2" t="s">
        <v>73</v>
      </c>
      <c r="C35" s="21">
        <v>890.76207956395967</v>
      </c>
      <c r="D35" s="21">
        <v>15.4862</v>
      </c>
      <c r="E35" s="21">
        <v>206.59610114938508</v>
      </c>
      <c r="F35" s="21">
        <v>196.55240114938508</v>
      </c>
      <c r="G35" s="21">
        <v>227.46557669055372</v>
      </c>
      <c r="H35" s="21">
        <v>4.8770520248656535</v>
      </c>
      <c r="I35" s="21">
        <v>5.3069177724464076</v>
      </c>
      <c r="J35" s="21">
        <v>5.1947589354353623</v>
      </c>
      <c r="K35" s="21">
        <v>5.3627152151529973</v>
      </c>
      <c r="L35" s="21">
        <v>5.5372024577143053</v>
      </c>
      <c r="M35" s="21">
        <v>5.992554630104312</v>
      </c>
      <c r="N35" s="21">
        <v>5.9073941607185665</v>
      </c>
      <c r="O35" s="21">
        <v>6.3779732900532409</v>
      </c>
      <c r="P35" s="21">
        <v>6.3090927592014809</v>
      </c>
      <c r="Q35" s="21">
        <v>11.111461954846902</v>
      </c>
      <c r="R35" s="21">
        <v>6.9815800706711144</v>
      </c>
      <c r="S35" s="21">
        <v>7.5015650418092932</v>
      </c>
      <c r="T35" s="21">
        <v>7.4863299584196419</v>
      </c>
      <c r="U35" s="21">
        <v>8.0329129220964752</v>
      </c>
      <c r="V35" s="21">
        <v>9.7470494297443011</v>
      </c>
      <c r="W35" s="21">
        <v>8.2539675537843031</v>
      </c>
      <c r="X35" s="21">
        <v>8.6965082055537799</v>
      </c>
      <c r="Y35" s="21">
        <v>8.5958682203959853</v>
      </c>
      <c r="Z35" s="21">
        <v>8.7740186756434362</v>
      </c>
      <c r="AA35" s="21">
        <v>8.9571789362621352</v>
      </c>
      <c r="AB35" s="21">
        <v>9.4194532794517318</v>
      </c>
      <c r="AC35" s="21">
        <v>9.3391948050889866</v>
      </c>
      <c r="AD35" s="21">
        <v>9.538399663042</v>
      </c>
      <c r="AE35" s="21">
        <v>10.017252810242642</v>
      </c>
      <c r="AF35" s="21">
        <v>9.9541283286324678</v>
      </c>
      <c r="AG35" s="21">
        <v>5.689706431935706</v>
      </c>
      <c r="AH35" s="21">
        <v>8.8267858161109451</v>
      </c>
      <c r="AI35" s="21">
        <v>8.7584667382987416</v>
      </c>
      <c r="AJ35" s="21">
        <v>13.3943210332706</v>
      </c>
      <c r="AK35" s="21">
        <v>9.7000045775887216</v>
      </c>
      <c r="AL35" s="21">
        <v>5.0199848760536696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</row>
    <row r="37" spans="1:38" ht="16.5" thickBot="1">
      <c r="A37" s="23" t="s">
        <v>75</v>
      </c>
      <c r="B37" s="24" t="s">
        <v>117</v>
      </c>
      <c r="C37" s="25">
        <v>890.76207956395967</v>
      </c>
      <c r="D37" s="25">
        <v>15.4862</v>
      </c>
      <c r="E37" s="25">
        <v>206.59610114938508</v>
      </c>
      <c r="F37" s="25">
        <v>196.55240114938508</v>
      </c>
      <c r="G37" s="25">
        <v>227.46557669055372</v>
      </c>
      <c r="H37" s="25">
        <v>4.8770520248656535</v>
      </c>
      <c r="I37" s="25">
        <v>5.3069177724464076</v>
      </c>
      <c r="J37" s="25">
        <v>5.1947589354353623</v>
      </c>
      <c r="K37" s="25">
        <v>5.3627152151529973</v>
      </c>
      <c r="L37" s="25">
        <v>5.5372024577143053</v>
      </c>
      <c r="M37" s="25">
        <v>5.992554630104312</v>
      </c>
      <c r="N37" s="25">
        <v>5.9073941607185665</v>
      </c>
      <c r="O37" s="25">
        <v>6.3779732900532409</v>
      </c>
      <c r="P37" s="25">
        <v>6.3090927592014809</v>
      </c>
      <c r="Q37" s="25">
        <v>11.111461954846902</v>
      </c>
      <c r="R37" s="25">
        <v>6.9815800706711144</v>
      </c>
      <c r="S37" s="25">
        <v>7.5015650418092932</v>
      </c>
      <c r="T37" s="25">
        <v>7.4863299584196419</v>
      </c>
      <c r="U37" s="25">
        <v>8.0329129220964752</v>
      </c>
      <c r="V37" s="25">
        <v>9.7470494297443011</v>
      </c>
      <c r="W37" s="25">
        <v>8.2539675537843031</v>
      </c>
      <c r="X37" s="25">
        <v>8.6965082055537799</v>
      </c>
      <c r="Y37" s="25">
        <v>8.5958682203959853</v>
      </c>
      <c r="Z37" s="25">
        <v>8.7740186756434362</v>
      </c>
      <c r="AA37" s="25">
        <v>8.9571789362621352</v>
      </c>
      <c r="AB37" s="25">
        <v>9.4194532794517318</v>
      </c>
      <c r="AC37" s="25">
        <v>9.3391948050889866</v>
      </c>
      <c r="AD37" s="25">
        <v>9.538399663042</v>
      </c>
      <c r="AE37" s="25">
        <v>10.017252810242642</v>
      </c>
      <c r="AF37" s="25">
        <v>9.9541283286324678</v>
      </c>
      <c r="AG37" s="25">
        <v>5.689706431935706</v>
      </c>
      <c r="AH37" s="25">
        <v>8.8267858161109451</v>
      </c>
      <c r="AI37" s="25">
        <v>8.7584667382987416</v>
      </c>
      <c r="AJ37" s="25">
        <v>13.3943210332706</v>
      </c>
      <c r="AK37" s="25">
        <v>9.7000045775887216</v>
      </c>
      <c r="AL37" s="25">
        <v>5.0199848760536696</v>
      </c>
    </row>
    <row r="38" spans="1:38" ht="15.75">
      <c r="A38" s="14" t="s">
        <v>116</v>
      </c>
      <c r="B38" s="1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AL39"/>
  <sheetViews>
    <sheetView workbookViewId="0"/>
  </sheetViews>
  <sheetFormatPr defaultRowHeight="15"/>
  <cols>
    <col min="2" max="2" width="55.28515625" customWidth="1"/>
    <col min="3" max="3" width="14.140625" customWidth="1"/>
    <col min="4" max="4" width="10" customWidth="1"/>
    <col min="5" max="5" width="11" customWidth="1"/>
    <col min="6" max="6" width="11.42578125" customWidth="1"/>
    <col min="7" max="7" width="10.85546875" customWidth="1"/>
  </cols>
  <sheetData>
    <row r="1" spans="1:38" ht="15.75">
      <c r="A1" s="46" t="s">
        <v>143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38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38" ht="15.75">
      <c r="A4" s="8"/>
      <c r="B4" s="49" t="s">
        <v>76</v>
      </c>
      <c r="C4" s="10" t="s">
        <v>0</v>
      </c>
      <c r="D4" s="11">
        <v>2011</v>
      </c>
      <c r="E4" s="11">
        <v>2012</v>
      </c>
      <c r="F4" s="11">
        <v>2013</v>
      </c>
      <c r="G4" s="11">
        <v>2014</v>
      </c>
      <c r="H4" s="11">
        <v>2015</v>
      </c>
      <c r="I4" s="11">
        <f t="shared" ref="I4:AL4" si="0">H4+1</f>
        <v>2016</v>
      </c>
      <c r="J4" s="11">
        <f t="shared" si="0"/>
        <v>2017</v>
      </c>
      <c r="K4" s="11">
        <f t="shared" si="0"/>
        <v>2018</v>
      </c>
      <c r="L4" s="11">
        <f t="shared" si="0"/>
        <v>2019</v>
      </c>
      <c r="M4" s="11">
        <f t="shared" si="0"/>
        <v>2020</v>
      </c>
      <c r="N4" s="11">
        <f t="shared" si="0"/>
        <v>2021</v>
      </c>
      <c r="O4" s="11">
        <f t="shared" si="0"/>
        <v>2022</v>
      </c>
      <c r="P4" s="11">
        <f t="shared" si="0"/>
        <v>2023</v>
      </c>
      <c r="Q4" s="11">
        <f t="shared" si="0"/>
        <v>2024</v>
      </c>
      <c r="R4" s="11">
        <f t="shared" si="0"/>
        <v>2025</v>
      </c>
      <c r="S4" s="11">
        <f t="shared" si="0"/>
        <v>2026</v>
      </c>
      <c r="T4" s="11">
        <f t="shared" si="0"/>
        <v>2027</v>
      </c>
      <c r="U4" s="11">
        <f t="shared" si="0"/>
        <v>2028</v>
      </c>
      <c r="V4" s="11">
        <f t="shared" si="0"/>
        <v>2029</v>
      </c>
      <c r="W4" s="11">
        <f t="shared" si="0"/>
        <v>2030</v>
      </c>
      <c r="X4" s="11">
        <f t="shared" si="0"/>
        <v>2031</v>
      </c>
      <c r="Y4" s="11">
        <f t="shared" si="0"/>
        <v>2032</v>
      </c>
      <c r="Z4" s="11">
        <f t="shared" si="0"/>
        <v>2033</v>
      </c>
      <c r="AA4" s="11">
        <f t="shared" si="0"/>
        <v>2034</v>
      </c>
      <c r="AB4" s="11">
        <f t="shared" si="0"/>
        <v>2035</v>
      </c>
      <c r="AC4" s="11">
        <f t="shared" si="0"/>
        <v>2036</v>
      </c>
      <c r="AD4" s="11">
        <f t="shared" si="0"/>
        <v>2037</v>
      </c>
      <c r="AE4" s="11">
        <f t="shared" si="0"/>
        <v>2038</v>
      </c>
      <c r="AF4" s="11">
        <f t="shared" si="0"/>
        <v>2039</v>
      </c>
      <c r="AG4" s="11">
        <f t="shared" si="0"/>
        <v>2040</v>
      </c>
      <c r="AH4" s="11">
        <f t="shared" si="0"/>
        <v>2041</v>
      </c>
      <c r="AI4" s="11">
        <f t="shared" si="0"/>
        <v>2042</v>
      </c>
      <c r="AJ4" s="11">
        <f t="shared" si="0"/>
        <v>2043</v>
      </c>
      <c r="AK4" s="11">
        <f t="shared" si="0"/>
        <v>2044</v>
      </c>
      <c r="AL4" s="11">
        <f t="shared" si="0"/>
        <v>2045</v>
      </c>
    </row>
    <row r="5" spans="1:38" ht="15.75">
      <c r="A5" s="37"/>
      <c r="B5" s="50"/>
      <c r="C5" s="38" t="s">
        <v>1</v>
      </c>
      <c r="D5" s="38"/>
      <c r="E5" s="38"/>
      <c r="F5" s="38"/>
      <c r="G5" s="38"/>
      <c r="H5" s="38" t="s">
        <v>2</v>
      </c>
      <c r="I5" s="38" t="s">
        <v>3</v>
      </c>
      <c r="J5" s="38" t="s">
        <v>4</v>
      </c>
      <c r="K5" s="38" t="s">
        <v>5</v>
      </c>
      <c r="L5" s="38" t="s">
        <v>6</v>
      </c>
      <c r="M5" s="38" t="s">
        <v>7</v>
      </c>
      <c r="N5" s="38" t="s">
        <v>8</v>
      </c>
      <c r="O5" s="38" t="s">
        <v>9</v>
      </c>
      <c r="P5" s="38" t="s">
        <v>10</v>
      </c>
      <c r="Q5" s="38" t="s">
        <v>11</v>
      </c>
      <c r="R5" s="38" t="s">
        <v>12</v>
      </c>
      <c r="S5" s="38" t="s">
        <v>13</v>
      </c>
      <c r="T5" s="38" t="s">
        <v>14</v>
      </c>
      <c r="U5" s="38" t="s">
        <v>15</v>
      </c>
      <c r="V5" s="38" t="s">
        <v>16</v>
      </c>
      <c r="W5" s="38" t="s">
        <v>17</v>
      </c>
      <c r="X5" s="38" t="s">
        <v>18</v>
      </c>
      <c r="Y5" s="38" t="s">
        <v>19</v>
      </c>
      <c r="Z5" s="38" t="s">
        <v>20</v>
      </c>
      <c r="AA5" s="38" t="s">
        <v>21</v>
      </c>
      <c r="AB5" s="38" t="s">
        <v>22</v>
      </c>
      <c r="AC5" s="38" t="s">
        <v>23</v>
      </c>
      <c r="AD5" s="38" t="s">
        <v>24</v>
      </c>
      <c r="AE5" s="38" t="s">
        <v>25</v>
      </c>
      <c r="AF5" s="38" t="s">
        <v>26</v>
      </c>
      <c r="AG5" s="38" t="s">
        <v>27</v>
      </c>
      <c r="AH5" s="38" t="s">
        <v>28</v>
      </c>
      <c r="AI5" s="38" t="s">
        <v>29</v>
      </c>
      <c r="AJ5" s="38" t="s">
        <v>30</v>
      </c>
      <c r="AK5" s="38" t="s">
        <v>31</v>
      </c>
      <c r="AL5" s="38" t="s">
        <v>32</v>
      </c>
    </row>
    <row r="6" spans="1:38" ht="15.75">
      <c r="A6" s="13" t="s">
        <v>33</v>
      </c>
      <c r="B6" s="2" t="s">
        <v>34</v>
      </c>
      <c r="C6" s="14"/>
      <c r="D6" s="14"/>
      <c r="E6" s="14"/>
      <c r="F6" s="14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38" ht="15.75">
      <c r="A7" s="15" t="s">
        <v>35</v>
      </c>
      <c r="B7" s="14" t="s">
        <v>99</v>
      </c>
      <c r="C7" s="17">
        <v>612.94728533763566</v>
      </c>
      <c r="D7" s="17">
        <v>15.69354422946372</v>
      </c>
      <c r="E7" s="17">
        <v>245.17891413505427</v>
      </c>
      <c r="F7" s="17">
        <v>237.33214202032241</v>
      </c>
      <c r="G7" s="17">
        <v>114.74268495279527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</row>
    <row r="8" spans="1:38" ht="15.75">
      <c r="A8" s="15" t="s">
        <v>36</v>
      </c>
      <c r="B8" s="14" t="s">
        <v>100</v>
      </c>
      <c r="C8" s="17">
        <v>626.30063511738615</v>
      </c>
      <c r="D8" s="17">
        <v>3.9295265459039537</v>
      </c>
      <c r="E8" s="17">
        <v>250.52025404695445</v>
      </c>
      <c r="F8" s="17">
        <v>248.55549077400249</v>
      </c>
      <c r="G8" s="17">
        <v>123.29536375052525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</row>
    <row r="9" spans="1:38" ht="15.75">
      <c r="A9" s="15" t="s">
        <v>37</v>
      </c>
      <c r="B9" s="14" t="s">
        <v>38</v>
      </c>
      <c r="C9" s="17">
        <v>480.66618800392172</v>
      </c>
      <c r="D9" s="17">
        <v>7.7205119167197669</v>
      </c>
      <c r="E9" s="17">
        <v>179.1673178139269</v>
      </c>
      <c r="F9" s="17">
        <v>175.30706185556701</v>
      </c>
      <c r="G9" s="17">
        <v>94.526959224171151</v>
      </c>
      <c r="H9" s="17">
        <v>23.944337193536889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</row>
    <row r="10" spans="1:38" ht="15.75">
      <c r="A10" s="15" t="s">
        <v>39</v>
      </c>
      <c r="B10" s="14" t="s">
        <v>101</v>
      </c>
      <c r="C10" s="17">
        <v>59.582156709956742</v>
      </c>
      <c r="D10" s="17">
        <v>0</v>
      </c>
      <c r="E10" s="17">
        <v>12.555668398268402</v>
      </c>
      <c r="F10" s="17">
        <v>12.555668398268402</v>
      </c>
      <c r="G10" s="17">
        <v>22.006577489177491</v>
      </c>
      <c r="H10" s="17">
        <v>0</v>
      </c>
      <c r="I10" s="17">
        <v>0.68484848484848504</v>
      </c>
      <c r="J10" s="17">
        <v>0.13696969696969699</v>
      </c>
      <c r="K10" s="17">
        <v>0.27393939393939398</v>
      </c>
      <c r="L10" s="17">
        <v>0.13696969696969699</v>
      </c>
      <c r="M10" s="17">
        <v>0.54787878787878797</v>
      </c>
      <c r="N10" s="17">
        <v>0.13696969696969699</v>
      </c>
      <c r="O10" s="17">
        <v>0.410909090909091</v>
      </c>
      <c r="P10" s="17">
        <v>0.821818181818182</v>
      </c>
      <c r="Q10" s="17">
        <v>0.54787878787878797</v>
      </c>
      <c r="R10" s="17">
        <v>0.27393939393939398</v>
      </c>
      <c r="S10" s="17">
        <v>0.54787878787878797</v>
      </c>
      <c r="T10" s="17">
        <v>0.27393939393939398</v>
      </c>
      <c r="U10" s="17">
        <v>0.410909090909091</v>
      </c>
      <c r="V10" s="17">
        <v>0.27393939393939398</v>
      </c>
      <c r="W10" s="17">
        <v>0.27393939393939398</v>
      </c>
      <c r="X10" s="17">
        <v>0.68484848484848504</v>
      </c>
      <c r="Y10" s="17">
        <v>0.27393939393939398</v>
      </c>
      <c r="Z10" s="17">
        <v>0.410909090909091</v>
      </c>
      <c r="AA10" s="17">
        <v>0.27393939393939398</v>
      </c>
      <c r="AB10" s="17">
        <v>0.54787878787878797</v>
      </c>
      <c r="AC10" s="17">
        <v>0.410909090909091</v>
      </c>
      <c r="AD10" s="17">
        <v>0.410909090909091</v>
      </c>
      <c r="AE10" s="17">
        <v>0.54787878787878797</v>
      </c>
      <c r="AF10" s="17">
        <v>0.410909090909091</v>
      </c>
      <c r="AG10" s="17">
        <v>0.27393939393939398</v>
      </c>
      <c r="AH10" s="17">
        <v>0.68484848484848504</v>
      </c>
      <c r="AI10" s="17">
        <v>0.27393939393939398</v>
      </c>
      <c r="AJ10" s="17">
        <v>1.0957575757575759</v>
      </c>
      <c r="AK10" s="17">
        <v>0.410909090909091</v>
      </c>
      <c r="AL10" s="17">
        <v>0</v>
      </c>
    </row>
    <row r="11" spans="1:38" ht="15.75">
      <c r="A11" s="15" t="s">
        <v>40</v>
      </c>
      <c r="B11" s="14" t="s">
        <v>102</v>
      </c>
      <c r="C11" s="17">
        <v>34.654670789141861</v>
      </c>
      <c r="D11" s="17">
        <v>0</v>
      </c>
      <c r="E11" s="17">
        <v>11.551556929713954</v>
      </c>
      <c r="F11" s="17">
        <v>11.551556929713954</v>
      </c>
      <c r="G11" s="17">
        <v>11.551556929713954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</row>
    <row r="12" spans="1:38" ht="15.75">
      <c r="A12" s="15" t="s">
        <v>41</v>
      </c>
      <c r="B12" s="14" t="s">
        <v>42</v>
      </c>
      <c r="C12" s="17">
        <v>129.0502957448289</v>
      </c>
      <c r="D12" s="17">
        <v>0</v>
      </c>
      <c r="E12" s="17">
        <v>43.0167652482763</v>
      </c>
      <c r="F12" s="17">
        <v>43.0167652482763</v>
      </c>
      <c r="G12" s="17">
        <v>43.0167652482763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</row>
    <row r="13" spans="1:38" ht="15.75">
      <c r="A13" s="15" t="s">
        <v>43</v>
      </c>
      <c r="B13" s="14" t="s">
        <v>103</v>
      </c>
      <c r="C13" s="17">
        <v>37.840000000000003</v>
      </c>
      <c r="D13" s="17">
        <v>0</v>
      </c>
      <c r="E13" s="17">
        <v>12.613333333333333</v>
      </c>
      <c r="F13" s="17">
        <v>12.613333333333333</v>
      </c>
      <c r="G13" s="17">
        <v>12.613333333333333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</row>
    <row r="14" spans="1:38" ht="15.75">
      <c r="A14" s="15" t="s">
        <v>44</v>
      </c>
      <c r="B14" s="14" t="s">
        <v>104</v>
      </c>
      <c r="C14" s="17">
        <v>3.3970000000000002</v>
      </c>
      <c r="D14" s="17">
        <v>0</v>
      </c>
      <c r="E14" s="17">
        <v>1.0191000000000001</v>
      </c>
      <c r="F14" s="17">
        <v>1.0191000000000001</v>
      </c>
      <c r="G14" s="17">
        <v>1.3588000000000002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</row>
    <row r="15" spans="1:38" ht="15.75">
      <c r="A15" s="15" t="s">
        <v>45</v>
      </c>
      <c r="B15" s="14" t="s">
        <v>105</v>
      </c>
      <c r="C15" s="17">
        <v>1984.4382317028715</v>
      </c>
      <c r="D15" s="17">
        <v>27.343582692087438</v>
      </c>
      <c r="E15" s="17">
        <v>755.62290990552754</v>
      </c>
      <c r="F15" s="17">
        <v>741.9511185594838</v>
      </c>
      <c r="G15" s="17">
        <v>423.11204092799278</v>
      </c>
      <c r="H15" s="17">
        <v>23.944337193536889</v>
      </c>
      <c r="I15" s="17">
        <v>0.68484848484848504</v>
      </c>
      <c r="J15" s="17">
        <v>0.13696969696969699</v>
      </c>
      <c r="K15" s="17">
        <v>0.27393939393939398</v>
      </c>
      <c r="L15" s="17">
        <v>0.13696969696969699</v>
      </c>
      <c r="M15" s="17">
        <v>0.54787878787878797</v>
      </c>
      <c r="N15" s="17">
        <v>0.13696969696969699</v>
      </c>
      <c r="O15" s="17">
        <v>0.410909090909091</v>
      </c>
      <c r="P15" s="17">
        <v>0.821818181818182</v>
      </c>
      <c r="Q15" s="17">
        <v>0.54787878787878797</v>
      </c>
      <c r="R15" s="17">
        <v>0.27393939393939398</v>
      </c>
      <c r="S15" s="17">
        <v>0.54787878787878797</v>
      </c>
      <c r="T15" s="17">
        <v>0.27393939393939398</v>
      </c>
      <c r="U15" s="17">
        <v>0.410909090909091</v>
      </c>
      <c r="V15" s="17">
        <v>0.27393939393939398</v>
      </c>
      <c r="W15" s="17">
        <v>0.27393939393939398</v>
      </c>
      <c r="X15" s="17">
        <v>0.68484848484848504</v>
      </c>
      <c r="Y15" s="17">
        <v>0.27393939393939398</v>
      </c>
      <c r="Z15" s="17">
        <v>0.410909090909091</v>
      </c>
      <c r="AA15" s="17">
        <v>0.27393939393939398</v>
      </c>
      <c r="AB15" s="17">
        <v>0.54787878787878797</v>
      </c>
      <c r="AC15" s="17">
        <v>0.410909090909091</v>
      </c>
      <c r="AD15" s="17">
        <v>0.410909090909091</v>
      </c>
      <c r="AE15" s="17">
        <v>0.54787878787878797</v>
      </c>
      <c r="AF15" s="17">
        <v>0.410909090909091</v>
      </c>
      <c r="AG15" s="17">
        <v>0.27393939393939398</v>
      </c>
      <c r="AH15" s="17">
        <v>0.68484848484848504</v>
      </c>
      <c r="AI15" s="17">
        <v>0.27393939393939398</v>
      </c>
      <c r="AJ15" s="17">
        <v>1.0957575757575759</v>
      </c>
      <c r="AK15" s="17">
        <v>0.410909090909091</v>
      </c>
      <c r="AL15" s="17">
        <v>0</v>
      </c>
    </row>
    <row r="16" spans="1:38" ht="15.75">
      <c r="A16" s="13" t="s">
        <v>46</v>
      </c>
      <c r="B16" s="2" t="s">
        <v>47</v>
      </c>
      <c r="C16" s="17"/>
      <c r="D16" s="17"/>
      <c r="E16" s="17"/>
      <c r="F16" s="17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5.75">
      <c r="A17" s="15" t="s">
        <v>48</v>
      </c>
      <c r="B17" s="14" t="s">
        <v>106</v>
      </c>
      <c r="C17" s="17">
        <v>448.7</v>
      </c>
      <c r="D17" s="17">
        <v>0</v>
      </c>
      <c r="E17" s="17">
        <v>0</v>
      </c>
      <c r="F17" s="17">
        <v>0</v>
      </c>
      <c r="G17" s="17">
        <v>201.9</v>
      </c>
      <c r="H17" s="17">
        <v>5.4211254790745524</v>
      </c>
      <c r="I17" s="17">
        <v>5.5350520079755423</v>
      </c>
      <c r="J17" s="17">
        <v>5.6517289247064078</v>
      </c>
      <c r="K17" s="17">
        <v>5.7712328039059733</v>
      </c>
      <c r="L17" s="17">
        <v>5.8936426300063003</v>
      </c>
      <c r="M17" s="17">
        <v>6.0190398801262042</v>
      </c>
      <c r="N17" s="17">
        <v>6.1475086099833973</v>
      </c>
      <c r="O17" s="17">
        <v>6.2791355429395939</v>
      </c>
      <c r="P17" s="17">
        <v>6.414010162296341</v>
      </c>
      <c r="Q17" s="17">
        <v>13.24609957759775</v>
      </c>
      <c r="R17" s="17">
        <v>6.8390584045765701</v>
      </c>
      <c r="S17" s="17">
        <v>6.9878772242228857</v>
      </c>
      <c r="T17" s="17">
        <v>7.140436019645362</v>
      </c>
      <c r="U17" s="17">
        <v>7.2968429701089086</v>
      </c>
      <c r="V17" s="17">
        <v>9.1572097628342117</v>
      </c>
      <c r="W17" s="17">
        <v>8.1294508557109957</v>
      </c>
      <c r="X17" s="17">
        <v>8.3110312171134364</v>
      </c>
      <c r="Y17" s="17">
        <v>8.4966977515001556</v>
      </c>
      <c r="Z17" s="17">
        <v>8.6865431180353561</v>
      </c>
      <c r="AA17" s="17">
        <v>8.880662093485185</v>
      </c>
      <c r="AB17" s="17">
        <v>9.0791516209952157</v>
      </c>
      <c r="AC17" s="17">
        <v>9.2821108600000422</v>
      </c>
      <c r="AD17" s="17">
        <v>9.4896412372920373</v>
      </c>
      <c r="AE17" s="17">
        <v>9.701846499275927</v>
      </c>
      <c r="AF17" s="17">
        <v>9.9188327654372515</v>
      </c>
      <c r="AG17" s="17">
        <v>3.1449043275948765</v>
      </c>
      <c r="AH17" s="17">
        <v>9.5662330277895311</v>
      </c>
      <c r="AI17" s="17">
        <v>9.7667493700795305</v>
      </c>
      <c r="AJ17" s="17">
        <v>19.466778797709139</v>
      </c>
      <c r="AK17" s="17">
        <v>11.079366457981321</v>
      </c>
      <c r="AL17" s="17">
        <v>0</v>
      </c>
    </row>
    <row r="18" spans="1:38" ht="15.75">
      <c r="A18" s="15" t="s">
        <v>49</v>
      </c>
      <c r="B18" s="14" t="s">
        <v>107</v>
      </c>
      <c r="C18" s="17">
        <v>4.8</v>
      </c>
      <c r="D18" s="17">
        <v>2.4</v>
      </c>
      <c r="E18" s="17">
        <v>2.4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</row>
    <row r="19" spans="1:38" ht="15.75">
      <c r="A19" s="15" t="s">
        <v>50</v>
      </c>
      <c r="B19" s="14" t="s">
        <v>108</v>
      </c>
      <c r="C19" s="17">
        <v>453.5</v>
      </c>
      <c r="D19" s="17">
        <v>2.4</v>
      </c>
      <c r="E19" s="17">
        <v>2.4</v>
      </c>
      <c r="F19" s="17">
        <v>0</v>
      </c>
      <c r="G19" s="17">
        <v>201.9</v>
      </c>
      <c r="H19" s="17">
        <v>5.4211254790745524</v>
      </c>
      <c r="I19" s="17">
        <v>5.5350520079755423</v>
      </c>
      <c r="J19" s="17">
        <v>5.6517289247064078</v>
      </c>
      <c r="K19" s="17">
        <v>5.7712328039059733</v>
      </c>
      <c r="L19" s="17">
        <v>5.8936426300063003</v>
      </c>
      <c r="M19" s="17">
        <v>6.0190398801262042</v>
      </c>
      <c r="N19" s="17">
        <v>6.1475086099833973</v>
      </c>
      <c r="O19" s="17">
        <v>6.2791355429395939</v>
      </c>
      <c r="P19" s="17">
        <v>6.414010162296341</v>
      </c>
      <c r="Q19" s="17">
        <v>13.24609957759775</v>
      </c>
      <c r="R19" s="17">
        <v>6.8390584045765701</v>
      </c>
      <c r="S19" s="17">
        <v>6.9878772242228857</v>
      </c>
      <c r="T19" s="17">
        <v>7.140436019645362</v>
      </c>
      <c r="U19" s="17">
        <v>7.2968429701089086</v>
      </c>
      <c r="V19" s="17">
        <v>9.1572097628342117</v>
      </c>
      <c r="W19" s="17">
        <v>8.1294508557109957</v>
      </c>
      <c r="X19" s="17">
        <v>8.3110312171134364</v>
      </c>
      <c r="Y19" s="17">
        <v>8.4966977515001556</v>
      </c>
      <c r="Z19" s="17">
        <v>8.6865431180353561</v>
      </c>
      <c r="AA19" s="17">
        <v>8.880662093485185</v>
      </c>
      <c r="AB19" s="17">
        <v>9.0791516209952157</v>
      </c>
      <c r="AC19" s="17">
        <v>9.2821108600000422</v>
      </c>
      <c r="AD19" s="17">
        <v>9.4896412372920373</v>
      </c>
      <c r="AE19" s="17">
        <v>9.701846499275927</v>
      </c>
      <c r="AF19" s="17">
        <v>9.9188327654372515</v>
      </c>
      <c r="AG19" s="17">
        <v>3.1449043275948765</v>
      </c>
      <c r="AH19" s="17">
        <v>9.5662330277895311</v>
      </c>
      <c r="AI19" s="17">
        <v>9.7667493700795305</v>
      </c>
      <c r="AJ19" s="17">
        <v>19.466778797709139</v>
      </c>
      <c r="AK19" s="17">
        <v>11.079366457981321</v>
      </c>
      <c r="AL19" s="17">
        <v>0</v>
      </c>
    </row>
    <row r="20" spans="1:38" ht="15.75">
      <c r="A20" s="13" t="s">
        <v>51</v>
      </c>
      <c r="B20" s="2" t="s">
        <v>52</v>
      </c>
      <c r="C20" s="17"/>
      <c r="D20" s="17"/>
      <c r="E20" s="17"/>
      <c r="F20" s="17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5.75">
      <c r="A21" s="15" t="s">
        <v>53</v>
      </c>
      <c r="B21" s="14" t="s">
        <v>109</v>
      </c>
      <c r="C21" s="17">
        <v>323.88000000000011</v>
      </c>
      <c r="D21" s="17">
        <v>0</v>
      </c>
      <c r="E21" s="17">
        <v>0</v>
      </c>
      <c r="F21" s="17">
        <v>0</v>
      </c>
      <c r="G21" s="17">
        <v>131.28</v>
      </c>
      <c r="H21" s="17">
        <v>4.9316573968803006</v>
      </c>
      <c r="I21" s="17">
        <v>5.0311588215138068</v>
      </c>
      <c r="J21" s="17">
        <v>5.1329966065738342</v>
      </c>
      <c r="K21" s="17">
        <v>5.2372343974847642</v>
      </c>
      <c r="L21" s="17">
        <v>5.3439377991859329</v>
      </c>
      <c r="M21" s="17">
        <v>5.4531744419561452</v>
      </c>
      <c r="N21" s="17">
        <v>5.5650140495761526</v>
      </c>
      <c r="O21" s="17">
        <v>5.6795285099172501</v>
      </c>
      <c r="P21" s="17">
        <v>5.7967919480424497</v>
      </c>
      <c r="Q21" s="17">
        <v>11.956754702726176</v>
      </c>
      <c r="R21" s="17">
        <v>6.1658525465291838</v>
      </c>
      <c r="S21" s="17">
        <v>6.2949005975141734</v>
      </c>
      <c r="T21" s="17">
        <v>6.4271045559853146</v>
      </c>
      <c r="U21" s="17">
        <v>6.562553658194294</v>
      </c>
      <c r="V21" s="17">
        <v>6.7013399679202239</v>
      </c>
      <c r="W21" s="17">
        <v>5.9502240953577425</v>
      </c>
      <c r="X21" s="17">
        <v>6.0481002954517367</v>
      </c>
      <c r="Y21" s="17">
        <v>6.1476237379962395</v>
      </c>
      <c r="Z21" s="17">
        <v>6.2488227107362952</v>
      </c>
      <c r="AA21" s="17">
        <v>6.3517259957714467</v>
      </c>
      <c r="AB21" s="17">
        <v>6.4563628783257734</v>
      </c>
      <c r="AC21" s="17">
        <v>6.562763155675043</v>
      </c>
      <c r="AD21" s="17">
        <v>6.6709571462350663</v>
      </c>
      <c r="AE21" s="17">
        <v>6.7809756988129308</v>
      </c>
      <c r="AF21" s="17">
        <v>6.8928502020244631</v>
      </c>
      <c r="AG21" s="17">
        <v>2.177256263138192</v>
      </c>
      <c r="AH21" s="17">
        <v>6.5990091760185869</v>
      </c>
      <c r="AI21" s="17">
        <v>6.701109678793518</v>
      </c>
      <c r="AJ21" s="17">
        <v>13.251019377335696</v>
      </c>
      <c r="AK21" s="17">
        <v>7.4811995883272697</v>
      </c>
      <c r="AL21" s="17">
        <v>0</v>
      </c>
    </row>
    <row r="22" spans="1:38" ht="15.75">
      <c r="A22" s="15" t="s">
        <v>54</v>
      </c>
      <c r="B22" s="14" t="s">
        <v>107</v>
      </c>
      <c r="C22" s="17">
        <v>15.2874</v>
      </c>
      <c r="D22" s="17">
        <v>7.6436999999999999</v>
      </c>
      <c r="E22" s="17">
        <v>7.6436999999999999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ht="15.75">
      <c r="A23" s="15" t="s">
        <v>55</v>
      </c>
      <c r="B23" s="14" t="s">
        <v>110</v>
      </c>
      <c r="C23" s="17">
        <v>339.1674000000001</v>
      </c>
      <c r="D23" s="17">
        <v>7.6436999999999999</v>
      </c>
      <c r="E23" s="17">
        <v>7.6436999999999999</v>
      </c>
      <c r="F23" s="17">
        <v>0</v>
      </c>
      <c r="G23" s="17">
        <v>131.28</v>
      </c>
      <c r="H23" s="17">
        <v>4.9316573968803006</v>
      </c>
      <c r="I23" s="17">
        <v>5.0311588215138068</v>
      </c>
      <c r="J23" s="17">
        <v>5.1329966065738342</v>
      </c>
      <c r="K23" s="17">
        <v>5.2372343974847642</v>
      </c>
      <c r="L23" s="17">
        <v>5.3439377991859329</v>
      </c>
      <c r="M23" s="17">
        <v>5.4531744419561452</v>
      </c>
      <c r="N23" s="17">
        <v>5.5650140495761526</v>
      </c>
      <c r="O23" s="17">
        <v>5.6795285099172501</v>
      </c>
      <c r="P23" s="17">
        <v>5.7967919480424497</v>
      </c>
      <c r="Q23" s="17">
        <v>11.956754702726176</v>
      </c>
      <c r="R23" s="17">
        <v>6.1658525465291838</v>
      </c>
      <c r="S23" s="17">
        <v>6.2949005975141734</v>
      </c>
      <c r="T23" s="17">
        <v>6.4271045559853146</v>
      </c>
      <c r="U23" s="17">
        <v>6.562553658194294</v>
      </c>
      <c r="V23" s="17">
        <v>6.7013399679202239</v>
      </c>
      <c r="W23" s="17">
        <v>5.9502240953577425</v>
      </c>
      <c r="X23" s="17">
        <v>6.0481002954517367</v>
      </c>
      <c r="Y23" s="17">
        <v>6.1476237379962395</v>
      </c>
      <c r="Z23" s="17">
        <v>6.2488227107362952</v>
      </c>
      <c r="AA23" s="17">
        <v>6.3517259957714467</v>
      </c>
      <c r="AB23" s="17">
        <v>6.4563628783257734</v>
      </c>
      <c r="AC23" s="17">
        <v>6.562763155675043</v>
      </c>
      <c r="AD23" s="17">
        <v>6.6709571462350663</v>
      </c>
      <c r="AE23" s="17">
        <v>6.7809756988129308</v>
      </c>
      <c r="AF23" s="17">
        <v>6.8928502020244631</v>
      </c>
      <c r="AG23" s="17">
        <v>2.177256263138192</v>
      </c>
      <c r="AH23" s="17">
        <v>6.5990091760185869</v>
      </c>
      <c r="AI23" s="17">
        <v>6.701109678793518</v>
      </c>
      <c r="AJ23" s="17">
        <v>13.251019377335696</v>
      </c>
      <c r="AK23" s="17">
        <v>7.4811995883272697</v>
      </c>
      <c r="AL23" s="17">
        <v>0</v>
      </c>
    </row>
    <row r="24" spans="1:38" ht="15.75">
      <c r="A24" s="13" t="s">
        <v>56</v>
      </c>
      <c r="B24" s="2" t="s">
        <v>57</v>
      </c>
      <c r="C24" s="17"/>
      <c r="D24" s="17"/>
      <c r="E24" s="17"/>
      <c r="F24" s="17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>
      <c r="A25" s="15" t="s">
        <v>58</v>
      </c>
      <c r="B25" s="14" t="s">
        <v>111</v>
      </c>
      <c r="C25" s="17">
        <v>21.77</v>
      </c>
      <c r="D25" s="17">
        <v>5.4424999999999999</v>
      </c>
      <c r="E25" s="17">
        <v>5.4424999999999999</v>
      </c>
      <c r="F25" s="17">
        <v>5.4424999999999999</v>
      </c>
      <c r="G25" s="17">
        <v>5.4424999999999999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ht="15.75">
      <c r="A26" s="15" t="s">
        <v>118</v>
      </c>
      <c r="B26" s="14" t="s">
        <v>112</v>
      </c>
      <c r="C26" s="17">
        <v>21.77</v>
      </c>
      <c r="D26" s="17">
        <v>5.4424999999999999</v>
      </c>
      <c r="E26" s="17">
        <v>5.4424999999999999</v>
      </c>
      <c r="F26" s="17">
        <v>5.4424999999999999</v>
      </c>
      <c r="G26" s="17">
        <v>5.4424999999999999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</row>
    <row r="27" spans="1:38" ht="31.5">
      <c r="A27" s="13" t="s">
        <v>59</v>
      </c>
      <c r="B27" s="20" t="s">
        <v>60</v>
      </c>
      <c r="C27" s="21">
        <v>81.20683798383557</v>
      </c>
      <c r="D27" s="21">
        <v>1.6206681201387443</v>
      </c>
      <c r="E27" s="21">
        <v>32.482735193534225</v>
      </c>
      <c r="F27" s="21">
        <v>31.672401133464856</v>
      </c>
      <c r="G27" s="21">
        <v>15.431033536697742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</row>
    <row r="28" spans="1:38" ht="31.5">
      <c r="A28" s="13" t="s">
        <v>61</v>
      </c>
      <c r="B28" s="22" t="s">
        <v>119</v>
      </c>
      <c r="C28" s="21">
        <v>2880.0824696867071</v>
      </c>
      <c r="D28" s="21">
        <v>44.45045081222618</v>
      </c>
      <c r="E28" s="21">
        <v>803.59184509906174</v>
      </c>
      <c r="F28" s="21">
        <v>779.06601969294888</v>
      </c>
      <c r="G28" s="21">
        <v>777.16557446469051</v>
      </c>
      <c r="H28" s="21">
        <v>34.29712006949174</v>
      </c>
      <c r="I28" s="21">
        <v>11.251059314337835</v>
      </c>
      <c r="J28" s="21">
        <v>10.921695228249938</v>
      </c>
      <c r="K28" s="21">
        <v>11.28240659533013</v>
      </c>
      <c r="L28" s="21">
        <v>11.37455012616193</v>
      </c>
      <c r="M28" s="21">
        <v>12.020093109961138</v>
      </c>
      <c r="N28" s="21">
        <v>11.849492356529247</v>
      </c>
      <c r="O28" s="21">
        <v>12.369573143765933</v>
      </c>
      <c r="P28" s="21">
        <v>13.032620292156974</v>
      </c>
      <c r="Q28" s="21">
        <v>25.750733068202713</v>
      </c>
      <c r="R28" s="21">
        <v>13.278850345045148</v>
      </c>
      <c r="S28" s="21">
        <v>13.830656609615847</v>
      </c>
      <c r="T28" s="21">
        <v>13.84147996957007</v>
      </c>
      <c r="U28" s="21">
        <v>14.270305719212296</v>
      </c>
      <c r="V28" s="21">
        <v>16.13248912469383</v>
      </c>
      <c r="W28" s="21">
        <v>14.353614345008133</v>
      </c>
      <c r="X28" s="21">
        <v>15.043979997413658</v>
      </c>
      <c r="Y28" s="21">
        <v>14.918260883435789</v>
      </c>
      <c r="Z28" s="21">
        <v>15.34627491968074</v>
      </c>
      <c r="AA28" s="21">
        <v>15.506327483196024</v>
      </c>
      <c r="AB28" s="21">
        <v>16.08339328719978</v>
      </c>
      <c r="AC28" s="21">
        <v>16.255783106584175</v>
      </c>
      <c r="AD28" s="21">
        <v>16.571507474436192</v>
      </c>
      <c r="AE28" s="21">
        <v>17.030700985967645</v>
      </c>
      <c r="AF28" s="21">
        <v>17.222592058370804</v>
      </c>
      <c r="AG28" s="21">
        <v>5.5960999846724633</v>
      </c>
      <c r="AH28" s="21">
        <v>16.8500906886566</v>
      </c>
      <c r="AI28" s="21">
        <v>16.741798442812442</v>
      </c>
      <c r="AJ28" s="21">
        <v>33.813555750802408</v>
      </c>
      <c r="AK28" s="21">
        <v>18.971475137217681</v>
      </c>
      <c r="AL28" s="21">
        <v>0</v>
      </c>
    </row>
    <row r="29" spans="1:38" ht="15.75">
      <c r="A29" s="13" t="s">
        <v>62</v>
      </c>
      <c r="B29" s="2" t="s">
        <v>63</v>
      </c>
      <c r="C29" s="17"/>
      <c r="D29" s="17"/>
      <c r="E29" s="17"/>
      <c r="F29" s="17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1:38" ht="15.75">
      <c r="A30" s="15" t="s">
        <v>64</v>
      </c>
      <c r="B30" s="14" t="s">
        <v>113</v>
      </c>
      <c r="C30" s="17">
        <v>409.41654249999954</v>
      </c>
      <c r="D30" s="17">
        <v>0</v>
      </c>
      <c r="E30" s="17">
        <v>0</v>
      </c>
      <c r="F30" s="17">
        <v>0</v>
      </c>
      <c r="G30" s="17">
        <v>0</v>
      </c>
      <c r="H30" s="17">
        <v>7.3872175020753517</v>
      </c>
      <c r="I30" s="17">
        <v>7.6286215750356847</v>
      </c>
      <c r="J30" s="17">
        <v>7.8830697031025263</v>
      </c>
      <c r="K30" s="17">
        <v>8.1516334700208084</v>
      </c>
      <c r="L30" s="17">
        <v>8.4355036128793781</v>
      </c>
      <c r="M30" s="17">
        <v>8.7360060107117228</v>
      </c>
      <c r="N30" s="17">
        <v>9.0546200819168607</v>
      </c>
      <c r="O30" s="17">
        <v>9.3929999837718743</v>
      </c>
      <c r="P30" s="17">
        <v>9.7529990756998295</v>
      </c>
      <c r="Q30" s="17">
        <v>10.136698188884239</v>
      </c>
      <c r="R30" s="17">
        <v>10.984858645975274</v>
      </c>
      <c r="S30" s="17">
        <v>11.454940312486675</v>
      </c>
      <c r="T30" s="17">
        <v>11.960057767518945</v>
      </c>
      <c r="U30" s="17">
        <v>12.504038154162121</v>
      </c>
      <c r="V30" s="17">
        <v>13.091230662171306</v>
      </c>
      <c r="W30" s="17">
        <v>13.726587429265143</v>
      </c>
      <c r="X30" s="17">
        <v>14.035984235621122</v>
      </c>
      <c r="Y30" s="17">
        <v>14.356351293506034</v>
      </c>
      <c r="Z30" s="17">
        <v>14.688175156688763</v>
      </c>
      <c r="AA30" s="17">
        <v>15.03196817912627</v>
      </c>
      <c r="AB30" s="17">
        <v>15.388270083709596</v>
      </c>
      <c r="AC30" s="17">
        <v>15.757649635996895</v>
      </c>
      <c r="AD30" s="17">
        <v>16.140706430405345</v>
      </c>
      <c r="AE30" s="17">
        <v>16.538072796885551</v>
      </c>
      <c r="AF30" s="17">
        <v>16.950415836695623</v>
      </c>
      <c r="AG30" s="17">
        <v>17.378439596530335</v>
      </c>
      <c r="AH30" s="17">
        <v>17.515529187348164</v>
      </c>
      <c r="AI30" s="17">
        <v>17.936656640145994</v>
      </c>
      <c r="AJ30" s="17">
        <v>18.373087379787005</v>
      </c>
      <c r="AK30" s="17">
        <v>19.262850460203424</v>
      </c>
      <c r="AL30" s="17">
        <v>19.781303411671608</v>
      </c>
    </row>
    <row r="31" spans="1:38" ht="15.75">
      <c r="A31" s="15" t="s">
        <v>65</v>
      </c>
      <c r="B31" s="14" t="s">
        <v>66</v>
      </c>
      <c r="C31" s="17">
        <v>88.40000000000002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8.8400000000000016</v>
      </c>
      <c r="X31" s="17">
        <v>8.8400000000000016</v>
      </c>
      <c r="Y31" s="17">
        <v>8.8400000000000016</v>
      </c>
      <c r="Z31" s="17">
        <v>8.8400000000000016</v>
      </c>
      <c r="AA31" s="17">
        <v>8.8400000000000016</v>
      </c>
      <c r="AB31" s="17">
        <v>8.8400000000000016</v>
      </c>
      <c r="AC31" s="17">
        <v>8.8400000000000016</v>
      </c>
      <c r="AD31" s="17">
        <v>8.8400000000000016</v>
      </c>
      <c r="AE31" s="17">
        <v>8.8400000000000016</v>
      </c>
      <c r="AF31" s="17">
        <v>8.8400000000000016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</row>
    <row r="32" spans="1:38" ht="15.75">
      <c r="A32" s="15" t="s">
        <v>67</v>
      </c>
      <c r="B32" s="14" t="s">
        <v>68</v>
      </c>
      <c r="C32" s="17">
        <v>136.20000000000002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13.620000000000001</v>
      </c>
      <c r="X32" s="17">
        <v>13.620000000000001</v>
      </c>
      <c r="Y32" s="17">
        <v>13.620000000000001</v>
      </c>
      <c r="Z32" s="17">
        <v>13.620000000000001</v>
      </c>
      <c r="AA32" s="17">
        <v>13.620000000000001</v>
      </c>
      <c r="AB32" s="17">
        <v>13.620000000000001</v>
      </c>
      <c r="AC32" s="17">
        <v>13.620000000000001</v>
      </c>
      <c r="AD32" s="17">
        <v>13.620000000000001</v>
      </c>
      <c r="AE32" s="17">
        <v>13.620000000000001</v>
      </c>
      <c r="AF32" s="17">
        <v>13.620000000000001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</row>
    <row r="33" spans="1:38" ht="15.75">
      <c r="A33" s="15" t="s">
        <v>69</v>
      </c>
      <c r="B33" s="14" t="s">
        <v>70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</row>
    <row r="34" spans="1:38" ht="15.75">
      <c r="A34" s="15" t="s">
        <v>71</v>
      </c>
      <c r="B34" s="14" t="s">
        <v>114</v>
      </c>
      <c r="C34" s="17">
        <v>634.01654249999956</v>
      </c>
      <c r="D34" s="17">
        <v>0</v>
      </c>
      <c r="E34" s="17">
        <v>0</v>
      </c>
      <c r="F34" s="17">
        <v>0</v>
      </c>
      <c r="G34" s="17">
        <v>0</v>
      </c>
      <c r="H34" s="17">
        <v>7.3872175020753517</v>
      </c>
      <c r="I34" s="17">
        <v>7.6286215750356847</v>
      </c>
      <c r="J34" s="17">
        <v>7.8830697031025263</v>
      </c>
      <c r="K34" s="17">
        <v>8.1516334700208084</v>
      </c>
      <c r="L34" s="17">
        <v>8.4355036128793781</v>
      </c>
      <c r="M34" s="17">
        <v>8.7360060107117228</v>
      </c>
      <c r="N34" s="17">
        <v>9.0546200819168607</v>
      </c>
      <c r="O34" s="17">
        <v>9.3929999837718743</v>
      </c>
      <c r="P34" s="17">
        <v>9.7529990756998295</v>
      </c>
      <c r="Q34" s="17">
        <v>10.136698188884239</v>
      </c>
      <c r="R34" s="17">
        <v>10.984858645975274</v>
      </c>
      <c r="S34" s="17">
        <v>11.454940312486675</v>
      </c>
      <c r="T34" s="17">
        <v>11.960057767518945</v>
      </c>
      <c r="U34" s="17">
        <v>12.504038154162121</v>
      </c>
      <c r="V34" s="17">
        <v>13.091230662171306</v>
      </c>
      <c r="W34" s="17">
        <v>36.186587429265145</v>
      </c>
      <c r="X34" s="17">
        <v>36.495984235621123</v>
      </c>
      <c r="Y34" s="17">
        <v>36.816351293506031</v>
      </c>
      <c r="Z34" s="17">
        <v>37.148175156688765</v>
      </c>
      <c r="AA34" s="17">
        <v>37.491968179126275</v>
      </c>
      <c r="AB34" s="17">
        <v>37.848270083709593</v>
      </c>
      <c r="AC34" s="17">
        <v>38.217649635996892</v>
      </c>
      <c r="AD34" s="17">
        <v>38.600706430405353</v>
      </c>
      <c r="AE34" s="17">
        <v>38.998072796885552</v>
      </c>
      <c r="AF34" s="17">
        <v>39.41041583669562</v>
      </c>
      <c r="AG34" s="17">
        <v>17.378439596530335</v>
      </c>
      <c r="AH34" s="17">
        <v>17.515529187348164</v>
      </c>
      <c r="AI34" s="17">
        <v>17.936656640145994</v>
      </c>
      <c r="AJ34" s="17">
        <v>18.373087379787005</v>
      </c>
      <c r="AK34" s="17">
        <v>19.262850460203424</v>
      </c>
      <c r="AL34" s="17">
        <v>19.781303411671608</v>
      </c>
    </row>
    <row r="35" spans="1:38" ht="15.75">
      <c r="A35" s="13" t="s">
        <v>72</v>
      </c>
      <c r="B35" s="2" t="s">
        <v>73</v>
      </c>
      <c r="C35" s="39">
        <v>3514.0990121867071</v>
      </c>
      <c r="D35" s="39">
        <v>44.45045081222618</v>
      </c>
      <c r="E35" s="39">
        <v>803.59184509906174</v>
      </c>
      <c r="F35" s="39">
        <v>779.06601969294888</v>
      </c>
      <c r="G35" s="39">
        <v>777.16557446469051</v>
      </c>
      <c r="H35" s="39">
        <v>41.684337571567092</v>
      </c>
      <c r="I35" s="39">
        <v>18.879680889373521</v>
      </c>
      <c r="J35" s="39">
        <v>18.804764931352466</v>
      </c>
      <c r="K35" s="39">
        <v>19.434040065350942</v>
      </c>
      <c r="L35" s="39">
        <v>19.810053739041308</v>
      </c>
      <c r="M35" s="39">
        <v>20.756099120672861</v>
      </c>
      <c r="N35" s="39">
        <v>20.904112438446109</v>
      </c>
      <c r="O35" s="39">
        <v>21.762573127537806</v>
      </c>
      <c r="P35" s="39">
        <v>22.785619367856803</v>
      </c>
      <c r="Q35" s="39">
        <v>35.887431257086945</v>
      </c>
      <c r="R35" s="39">
        <v>24.263708991020422</v>
      </c>
      <c r="S35" s="39">
        <v>25.285596922102521</v>
      </c>
      <c r="T35" s="39">
        <v>25.801537737089017</v>
      </c>
      <c r="U35" s="39">
        <v>26.774343873374416</v>
      </c>
      <c r="V35" s="39">
        <v>29.223719786865136</v>
      </c>
      <c r="W35" s="39">
        <v>50.540201774273285</v>
      </c>
      <c r="X35" s="39">
        <v>51.53996423303478</v>
      </c>
      <c r="Y35" s="39">
        <v>51.734612176941823</v>
      </c>
      <c r="Z35" s="39">
        <v>52.494450076369503</v>
      </c>
      <c r="AA35" s="39">
        <v>52.998295662322292</v>
      </c>
      <c r="AB35" s="39">
        <v>53.931663370909376</v>
      </c>
      <c r="AC35" s="39">
        <v>54.473432742581075</v>
      </c>
      <c r="AD35" s="39">
        <v>55.172213904841534</v>
      </c>
      <c r="AE35" s="39">
        <v>56.028773782853193</v>
      </c>
      <c r="AF35" s="39">
        <v>56.633007895066427</v>
      </c>
      <c r="AG35" s="39">
        <v>22.974539581202798</v>
      </c>
      <c r="AH35" s="39">
        <v>34.365619876004772</v>
      </c>
      <c r="AI35" s="39">
        <v>34.678455082958436</v>
      </c>
      <c r="AJ35" s="39">
        <v>52.186643130589417</v>
      </c>
      <c r="AK35" s="39">
        <v>38.234325597421105</v>
      </c>
      <c r="AL35" s="39">
        <v>19.781303411671608</v>
      </c>
    </row>
    <row r="36" spans="1:38" ht="15.75">
      <c r="A36" s="13" t="s">
        <v>74</v>
      </c>
      <c r="B36" s="2" t="s">
        <v>115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</row>
    <row r="37" spans="1:38" ht="16.5" thickBot="1">
      <c r="A37" s="23" t="s">
        <v>75</v>
      </c>
      <c r="B37" s="24" t="s">
        <v>117</v>
      </c>
      <c r="C37" s="25">
        <v>3514.0990121867071</v>
      </c>
      <c r="D37" s="25">
        <v>44.45045081222618</v>
      </c>
      <c r="E37" s="25">
        <v>803.59184509906174</v>
      </c>
      <c r="F37" s="25">
        <v>779.06601969294888</v>
      </c>
      <c r="G37" s="25">
        <v>777.16557446469051</v>
      </c>
      <c r="H37" s="25">
        <v>41.684337571567092</v>
      </c>
      <c r="I37" s="25">
        <v>18.879680889373521</v>
      </c>
      <c r="J37" s="25">
        <v>18.804764931352466</v>
      </c>
      <c r="K37" s="25">
        <v>19.434040065350942</v>
      </c>
      <c r="L37" s="25">
        <v>19.810053739041308</v>
      </c>
      <c r="M37" s="25">
        <v>20.756099120672861</v>
      </c>
      <c r="N37" s="25">
        <v>20.904112438446109</v>
      </c>
      <c r="O37" s="25">
        <v>21.762573127537806</v>
      </c>
      <c r="P37" s="25">
        <v>22.785619367856803</v>
      </c>
      <c r="Q37" s="25">
        <v>35.887431257086945</v>
      </c>
      <c r="R37" s="25">
        <v>24.263708991020422</v>
      </c>
      <c r="S37" s="25">
        <v>25.285596922102521</v>
      </c>
      <c r="T37" s="25">
        <v>25.801537737089017</v>
      </c>
      <c r="U37" s="25">
        <v>26.774343873374416</v>
      </c>
      <c r="V37" s="25">
        <v>29.223719786865136</v>
      </c>
      <c r="W37" s="25">
        <v>50.540201774273285</v>
      </c>
      <c r="X37" s="25">
        <v>51.53996423303478</v>
      </c>
      <c r="Y37" s="25">
        <v>51.734612176941823</v>
      </c>
      <c r="Z37" s="25">
        <v>52.494450076369503</v>
      </c>
      <c r="AA37" s="25">
        <v>52.998295662322292</v>
      </c>
      <c r="AB37" s="25">
        <v>53.931663370909376</v>
      </c>
      <c r="AC37" s="25">
        <v>54.473432742581075</v>
      </c>
      <c r="AD37" s="25">
        <v>55.172213904841534</v>
      </c>
      <c r="AE37" s="25">
        <v>56.028773782853193</v>
      </c>
      <c r="AF37" s="25">
        <v>56.633007895066427</v>
      </c>
      <c r="AG37" s="25">
        <v>22.974539581202798</v>
      </c>
      <c r="AH37" s="25">
        <v>34.365619876004772</v>
      </c>
      <c r="AI37" s="25">
        <v>34.678455082958436</v>
      </c>
      <c r="AJ37" s="25">
        <v>52.186643130589417</v>
      </c>
      <c r="AK37" s="25">
        <v>38.234325597421105</v>
      </c>
      <c r="AL37" s="25">
        <v>19.781303411671608</v>
      </c>
    </row>
    <row r="38" spans="1:38" ht="15.75">
      <c r="A38" s="14" t="s">
        <v>116</v>
      </c>
      <c r="B38" s="14"/>
      <c r="C38" s="14"/>
      <c r="D38" s="14"/>
      <c r="E38" s="14"/>
      <c r="F38" s="14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</row>
    <row r="39" spans="1:38" ht="15.75">
      <c r="A39" s="14" t="s">
        <v>120</v>
      </c>
      <c r="B39" s="14"/>
      <c r="C39" s="21"/>
      <c r="D39" s="14"/>
      <c r="E39" s="14"/>
      <c r="F39" s="14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</sheetData>
  <mergeCells count="1">
    <mergeCell ref="B4:B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TAB A.6.1</vt:lpstr>
      <vt:lpstr>TAB A6.2</vt:lpstr>
      <vt:lpstr>TAB A.6.3</vt:lpstr>
      <vt:lpstr>TAB A.6.4</vt:lpstr>
      <vt:lpstr>TAB A.6.5</vt:lpstr>
      <vt:lpstr>TAB A.6.6</vt:lpstr>
      <vt:lpstr>TAB A.6.7</vt:lpstr>
      <vt:lpstr>TAB A.6.8</vt:lpstr>
      <vt:lpstr>TAB A.6.9</vt:lpstr>
      <vt:lpstr>TAB A.6.10</vt:lpstr>
      <vt:lpstr>TAB A.6.11</vt:lpstr>
      <vt:lpstr>TAB A.6.12</vt:lpstr>
      <vt:lpstr>TAB A.6.13</vt:lpstr>
      <vt:lpstr>TAB A.6.14</vt:lpstr>
      <vt:lpstr>TAB A.6.15</vt:lpstr>
      <vt:lpstr>TAB A.6.16</vt:lpstr>
      <vt:lpstr>TAB A.6.17</vt:lpstr>
      <vt:lpstr>TAB A.6.18</vt:lpstr>
      <vt:lpstr>TAB A.6.19</vt:lpstr>
      <vt:lpstr>TAB A.6.20</vt:lpstr>
      <vt:lpstr>TAB A.6.21</vt:lpstr>
      <vt:lpstr>TAB A.6.22</vt:lpstr>
      <vt:lpstr>TAB A.6.23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2011-05-10T12:17:46Z</dcterms:created>
  <dcterms:modified xsi:type="dcterms:W3CDTF">2011-08-26T15:00:32Z</dcterms:modified>
</cp:coreProperties>
</file>