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2.6.1" sheetId="2" r:id="rId1"/>
    <sheet name="TAB A.2.6.2" sheetId="3" r:id="rId2"/>
    <sheet name="TAB A.2.6.3" sheetId="4" r:id="rId3"/>
    <sheet name="TAB A.2.6.4" sheetId="5" r:id="rId4"/>
    <sheet name="TAB A.2.6.5" sheetId="6" r:id="rId5"/>
    <sheet name="TAB A.2.6.6" sheetId="7" r:id="rId6"/>
    <sheet name="TAB A.2.6.7" sheetId="8" r:id="rId7"/>
    <sheet name="TRECHO CASC FRONTBR" sheetId="1" r:id="rId8"/>
  </sheets>
  <calcPr calcId="125725"/>
</workbook>
</file>

<file path=xl/calcChain.xml><?xml version="1.0" encoding="utf-8"?>
<calcChain xmlns="http://schemas.openxmlformats.org/spreadsheetml/2006/main">
  <c r="I15" i="8"/>
  <c r="I11"/>
  <c r="I13"/>
  <c r="I8"/>
  <c r="I9"/>
  <c r="I10"/>
  <c r="I7"/>
  <c r="I14" s="1"/>
  <c r="H15"/>
  <c r="H16" s="1"/>
  <c r="H14"/>
  <c r="I16" l="1"/>
</calcChain>
</file>

<file path=xl/sharedStrings.xml><?xml version="1.0" encoding="utf-8"?>
<sst xmlns="http://schemas.openxmlformats.org/spreadsheetml/2006/main" count="310" uniqueCount="155">
  <si>
    <t>QUADRO XXX</t>
  </si>
  <si>
    <t>INVESTIMENTOS DA LIGAÇÃO FERROVIÁRIA CASCAVEL - FRONTEIRA BRASIL/PARAGUAI</t>
  </si>
  <si>
    <t xml:space="preserve"> Julho/1999</t>
  </si>
  <si>
    <t xml:space="preserve"> Dezembro/2010</t>
  </si>
  <si>
    <t>Discriminação</t>
  </si>
  <si>
    <t>R$/km</t>
  </si>
  <si>
    <t>R$</t>
  </si>
  <si>
    <t>US$ Milhões</t>
  </si>
  <si>
    <t>US$/km</t>
  </si>
  <si>
    <t>1.0</t>
  </si>
  <si>
    <t>Implantação da Infraestrutura</t>
  </si>
  <si>
    <t>2.0</t>
  </si>
  <si>
    <t>Obras de Arte Especiais</t>
  </si>
  <si>
    <t xml:space="preserve">3.0 </t>
  </si>
  <si>
    <t>Implantação da Supestrutura</t>
  </si>
  <si>
    <t>4.0</t>
  </si>
  <si>
    <t>Desapropriação</t>
  </si>
  <si>
    <t>5.0</t>
  </si>
  <si>
    <t>Telecomunicações(*)</t>
  </si>
  <si>
    <t>6.0</t>
  </si>
  <si>
    <t>Remanejamento de Linhas Transmissão</t>
  </si>
  <si>
    <t>7.0       Total da obra</t>
  </si>
  <si>
    <t xml:space="preserve">Supervisão da obra - previsão de custo </t>
  </si>
  <si>
    <t>Total Geral</t>
  </si>
  <si>
    <t>(*) Os valores foram excluidos da tabela, veja orçamento no item sistema de licencimento de trens</t>
  </si>
  <si>
    <t>Fonte: Estrada de Ferro Paraná Oeste S/A - Ferroeste</t>
  </si>
  <si>
    <t>IGP-M (FGV) =</t>
  </si>
  <si>
    <t>EXTENSÃO (km):</t>
  </si>
  <si>
    <t>Projeto Elaborado pela Vega Engenharia e Consultoria Ltda - Dez/99</t>
  </si>
  <si>
    <t>Câmbio (R$/US$) =</t>
  </si>
  <si>
    <t>TRECHO CASCAVEL - FRONTEIRA BRASIL/PARAGUAI  INVESTIMENTOS EM LICENCIAMENTO DE TRENS</t>
  </si>
  <si>
    <t>Licienciamento de Trens</t>
  </si>
  <si>
    <t>Unidade</t>
  </si>
  <si>
    <t>Quantidade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</si>
  <si>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</si>
  <si>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</si>
  <si>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</si>
  <si>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</si>
  <si>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</si>
  <si>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</si>
  <si>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</si>
  <si>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</si>
  <si>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</si>
  <si>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</si>
  <si>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</si>
  <si>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</si>
  <si>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</si>
  <si>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</si>
  <si>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</si>
  <si>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QUADRO XXXX</t>
  </si>
  <si>
    <t>CONSOLIDAÇÃO DAS LINHAS DOS TERMINAIS</t>
  </si>
  <si>
    <t>km de linhas</t>
  </si>
  <si>
    <t>N. Chaves</t>
  </si>
  <si>
    <t>Silo</t>
  </si>
  <si>
    <t>Moega</t>
  </si>
  <si>
    <t>Por km</t>
  </si>
  <si>
    <t>Por Terminal</t>
  </si>
  <si>
    <t>Eventuais</t>
  </si>
  <si>
    <t>Totais</t>
  </si>
  <si>
    <t>Carga Geral</t>
  </si>
  <si>
    <t>Foz de Iguaçú</t>
  </si>
  <si>
    <t>Total de Linhas dos Terminais</t>
  </si>
  <si>
    <t>Fonte: Enefer, Consultoria e Projetos Ltda</t>
  </si>
  <si>
    <t>INVESTIMENTOS - PLANO DE VIAS</t>
  </si>
  <si>
    <t>TRECHO CASCAVEL - FRONTEIRA BRASIL/PARAGUAI</t>
  </si>
  <si>
    <t>Pátios</t>
  </si>
  <si>
    <t>Desvios Extensões</t>
  </si>
  <si>
    <t>Atual</t>
  </si>
  <si>
    <t>Projeto</t>
  </si>
  <si>
    <t>Ampliação</t>
  </si>
  <si>
    <t>m</t>
  </si>
  <si>
    <t>Cascavel</t>
  </si>
  <si>
    <t>Pátio 1</t>
  </si>
  <si>
    <t>Pátio 2</t>
  </si>
  <si>
    <t>Pátio 3</t>
  </si>
  <si>
    <t>Pátio 4</t>
  </si>
  <si>
    <t>Pátio 5</t>
  </si>
  <si>
    <t>Pátio 6</t>
  </si>
  <si>
    <t>Pátio 7</t>
  </si>
  <si>
    <t>Pátio 8</t>
  </si>
  <si>
    <t>Extensão Total</t>
  </si>
  <si>
    <t>Custo de Ampliação (US$ milhões/km)</t>
  </si>
  <si>
    <t>Custo de Ampliação (US$ milhões)</t>
  </si>
  <si>
    <t>INVESTIMENTO EM FROTAS DO TRECHO CASCAVEL  - FRONTEIRA BRASIL/PARAGUAI DA FERROESTE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</si>
  <si>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</si>
  <si>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</si>
  <si>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</si>
  <si>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</si>
  <si>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</si>
  <si>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</si>
  <si>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</si>
  <si>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</si>
  <si>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</si>
  <si>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</si>
  <si>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</si>
  <si>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</si>
  <si>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</si>
  <si>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</si>
  <si>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</si>
  <si>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</si>
  <si>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</si>
  <si>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</si>
  <si>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</si>
  <si>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</si>
  <si>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</si>
  <si>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</si>
  <si>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 xml:space="preserve">QUADRO XXX </t>
  </si>
  <si>
    <t>REPOSIÇÃO DE MATERIAIS E SERVIÇOS DA VIA PEMANENTE DO TRECHO CASCAVEL - FRONTEIRA BRASIL/PARAGUAI DA FERROESTE - HORIZONTE 2015 A 2045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</si>
  <si>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</si>
  <si>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</si>
  <si>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</si>
  <si>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</si>
  <si>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</si>
  <si>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</si>
  <si>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TABELA A.2.6.3 // Consolidação das Linhas dos Terminais</t>
  </si>
  <si>
    <t>3.0</t>
  </si>
  <si>
    <t xml:space="preserve">4.0 </t>
  </si>
  <si>
    <t>7.0</t>
  </si>
  <si>
    <t>9.0</t>
  </si>
  <si>
    <t>10.0</t>
  </si>
  <si>
    <t>Implantação da infraestrutura</t>
  </si>
  <si>
    <t>Obras de arte especiais</t>
  </si>
  <si>
    <t>Ponte sobre o rio Paraná</t>
  </si>
  <si>
    <t>Implantação da superestrutura</t>
  </si>
  <si>
    <t>Remanejamento de linhas de transmissão</t>
  </si>
  <si>
    <t>(*) Os valores foram excluídos da tabela, veja orçamento no item Sistema de Licenciamento de Trens.</t>
  </si>
  <si>
    <t>TABELA A.2.6.1 // Investimentos da Ligação Ferroviária Cascavel – Fronteira Brasil/Paraguai</t>
  </si>
  <si>
    <t>Extensão (km):</t>
  </si>
  <si>
    <t>Fonte: Estrada de Ferro Paraná Oeste S.A. - Ferroeste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</si>
  <si>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</si>
  <si>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</si>
  <si>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</si>
  <si>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</si>
  <si>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</si>
  <si>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r>
      <t xml:space="preserve">TABELA A.2.6.2 // Trecho Cascavel </t>
    </r>
    <r>
      <rPr>
        <b/>
        <sz val="12"/>
        <color theme="6" tint="-0.249977111117893"/>
        <rFont val="Calibri"/>
        <family val="2"/>
      </rPr>
      <t>—</t>
    </r>
    <r>
      <rPr>
        <b/>
        <sz val="12"/>
        <color theme="6" tint="-0.249977111117893"/>
        <rFont val="Arial"/>
        <family val="2"/>
      </rPr>
      <t xml:space="preserve"> Fronteira Brasil/Paraguai Investimentos em Licenciamento de Trens</t>
    </r>
  </si>
  <si>
    <t>Número de Chaves</t>
  </si>
  <si>
    <t>Foz do Iguaçu</t>
  </si>
  <si>
    <t>Carga geral</t>
  </si>
  <si>
    <t>Fonte: Enefer - Consultoria, Projetos Ltda.</t>
  </si>
  <si>
    <t>TABELA A.2.6.4 // Investimentos — Planos de Vias do Trecho Cascavel — Fronteira Brasil/Paraguai</t>
  </si>
  <si>
    <t>Foz de Iguaçu</t>
  </si>
  <si>
    <t>TABELA A.2.6.5 // Investimento em Frotas do Trecho Cascavel — Fronteira Brasil/Paraguai da Ferroeste</t>
  </si>
  <si>
    <t>Reposição de trilhos assessórios por ano</t>
  </si>
  <si>
    <t>TABELA A.2.6.6 // Reposição de Materiais e Serviços da Via Permanente do Trecho Cascavel — Fronteira Brasil/Paraguai da Ferroeste — Horizonte 2015 a 2045</t>
  </si>
  <si>
    <t>Total reposição anual</t>
  </si>
  <si>
    <t>TABELA A.2.6.7 // Investimentos da Ligação Ferroviária Cascavel — Fronteira Brasil/Paraguai</t>
  </si>
  <si>
    <t>(*) Os valores foram excluidos da tabela, veja orçamento no item Sistema de Licenciamento de Trens.</t>
  </si>
  <si>
    <t xml:space="preserve">            Projeto Elaborado pela Vega Engenharia e Consultoria Ltda. — Dez/99.</t>
  </si>
  <si>
    <t>Projeto elaborado pela Vega Engenharia e Consultoria Ltda. - dez/99.</t>
  </si>
  <si>
    <t>8.0       Total da Obra</t>
  </si>
  <si>
    <t xml:space="preserve">Supervisão da obra - Previsão de custo </t>
  </si>
  <si>
    <t>Fonte: Enefer - Consultoria, Projetos Ltda. e Valec- Engenharia Construções e Ferrovia S.A.  Estudos Operacionais e de Viabilidade Técnica e Econômica da EF-355.</t>
  </si>
  <si>
    <t>Implantação da supestrutura</t>
  </si>
  <si>
    <t>Remanejamento de linhas transmissão</t>
  </si>
  <si>
    <t>Fonte: Estrada de Ferro Paraná Oeste S.A. - Ferroeste.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</si>
</sst>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"/>
    <numFmt numFmtId="166" formatCode="0.0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6" tint="-0.249977111117893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6" tint="-0.24997711111789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76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3" fontId="3" fillId="2" borderId="0" xfId="0" applyNumberFormat="1" applyFont="1" applyFill="1" applyAlignment="1"/>
    <xf numFmtId="164" fontId="3" fillId="2" borderId="0" xfId="0" applyNumberFormat="1" applyFont="1" applyFill="1" applyAlignment="1"/>
    <xf numFmtId="0" fontId="3" fillId="2" borderId="0" xfId="0" applyFont="1" applyFill="1" applyAlignment="1"/>
    <xf numFmtId="3" fontId="3" fillId="2" borderId="3" xfId="0" applyNumberFormat="1" applyFont="1" applyFill="1" applyBorder="1" applyAlignment="1"/>
    <xf numFmtId="164" fontId="3" fillId="2" borderId="3" xfId="0" applyNumberFormat="1" applyFont="1" applyFill="1" applyBorder="1" applyAlignment="1"/>
    <xf numFmtId="3" fontId="4" fillId="2" borderId="3" xfId="0" applyNumberFormat="1" applyFont="1" applyFill="1" applyBorder="1" applyAlignment="1"/>
    <xf numFmtId="164" fontId="4" fillId="2" borderId="3" xfId="0" applyNumberFormat="1" applyFont="1" applyFill="1" applyBorder="1" applyAlignment="1"/>
    <xf numFmtId="0" fontId="4" fillId="2" borderId="4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 vertical="center"/>
    </xf>
    <xf numFmtId="3" fontId="4" fillId="2" borderId="4" xfId="0" applyNumberFormat="1" applyFont="1" applyFill="1" applyBorder="1" applyAlignment="1"/>
    <xf numFmtId="9" fontId="3" fillId="2" borderId="4" xfId="0" applyNumberFormat="1" applyFont="1" applyFill="1" applyBorder="1" applyAlignment="1"/>
    <xf numFmtId="164" fontId="3" fillId="2" borderId="4" xfId="0" applyNumberFormat="1" applyFont="1" applyFill="1" applyBorder="1" applyAlignment="1"/>
    <xf numFmtId="165" fontId="3" fillId="2" borderId="4" xfId="0" applyNumberFormat="1" applyFont="1" applyFill="1" applyBorder="1" applyAlignment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3" fontId="4" fillId="2" borderId="1" xfId="0" applyNumberFormat="1" applyFont="1" applyFill="1" applyBorder="1" applyAlignment="1"/>
    <xf numFmtId="9" fontId="4" fillId="2" borderId="1" xfId="0" applyNumberFormat="1" applyFont="1" applyFill="1" applyBorder="1" applyAlignment="1"/>
    <xf numFmtId="164" fontId="4" fillId="2" borderId="1" xfId="0" applyNumberFormat="1" applyFont="1" applyFill="1" applyBorder="1" applyAlignment="1"/>
    <xf numFmtId="0" fontId="5" fillId="3" borderId="0" xfId="0" applyFont="1" applyFill="1" applyBorder="1"/>
    <xf numFmtId="3" fontId="4" fillId="2" borderId="0" xfId="0" applyNumberFormat="1" applyFont="1" applyFill="1" applyBorder="1" applyAlignment="1"/>
    <xf numFmtId="3" fontId="6" fillId="2" borderId="0" xfId="0" applyNumberFormat="1" applyFont="1" applyFill="1" applyBorder="1" applyAlignment="1"/>
    <xf numFmtId="0" fontId="7" fillId="0" borderId="0" xfId="0" applyFont="1"/>
    <xf numFmtId="0" fontId="2" fillId="3" borderId="0" xfId="0" applyFont="1" applyFill="1" applyBorder="1"/>
    <xf numFmtId="0" fontId="5" fillId="3" borderId="0" xfId="0" applyFont="1" applyFill="1"/>
    <xf numFmtId="0" fontId="8" fillId="3" borderId="0" xfId="0" applyFont="1" applyFill="1" applyBorder="1" applyAlignment="1">
      <alignment horizontal="center"/>
    </xf>
    <xf numFmtId="0" fontId="5" fillId="3" borderId="3" xfId="0" applyFont="1" applyFill="1" applyBorder="1"/>
    <xf numFmtId="0" fontId="8" fillId="3" borderId="3" xfId="0" applyFont="1" applyFill="1" applyBorder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165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center"/>
    </xf>
    <xf numFmtId="0" fontId="2" fillId="3" borderId="3" xfId="0" applyFont="1" applyFill="1" applyBorder="1"/>
    <xf numFmtId="0" fontId="5" fillId="3" borderId="5" xfId="0" applyFont="1" applyFill="1" applyBorder="1"/>
    <xf numFmtId="0" fontId="1" fillId="3" borderId="5" xfId="0" applyFont="1" applyFill="1" applyBorder="1"/>
    <xf numFmtId="166" fontId="5" fillId="3" borderId="5" xfId="0" applyNumberFormat="1" applyFont="1" applyFill="1" applyBorder="1" applyAlignment="1">
      <alignment horizontal="center"/>
    </xf>
    <xf numFmtId="0" fontId="8" fillId="3" borderId="0" xfId="0" applyFont="1" applyFill="1"/>
    <xf numFmtId="0" fontId="9" fillId="3" borderId="0" xfId="0" applyFont="1" applyFill="1"/>
    <xf numFmtId="0" fontId="8" fillId="3" borderId="1" xfId="0" applyFont="1" applyFill="1" applyBorder="1"/>
    <xf numFmtId="0" fontId="9" fillId="3" borderId="1" xfId="0" applyFont="1" applyFill="1" applyBorder="1"/>
    <xf numFmtId="9" fontId="9" fillId="3" borderId="1" xfId="0" applyNumberFormat="1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Alignment="1">
      <alignment horizontal="left"/>
    </xf>
    <xf numFmtId="166" fontId="2" fillId="3" borderId="0" xfId="0" applyNumberFormat="1" applyFont="1" applyFill="1" applyBorder="1" applyAlignment="1">
      <alignment horizontal="center"/>
    </xf>
    <xf numFmtId="3" fontId="2" fillId="3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center"/>
    </xf>
    <xf numFmtId="166" fontId="8" fillId="3" borderId="5" xfId="0" applyNumberFormat="1" applyFont="1" applyFill="1" applyBorder="1" applyAlignment="1">
      <alignment horizontal="center"/>
    </xf>
    <xf numFmtId="1" fontId="8" fillId="3" borderId="5" xfId="0" applyNumberFormat="1" applyFont="1" applyFill="1" applyBorder="1" applyAlignment="1">
      <alignment horizontal="center"/>
    </xf>
    <xf numFmtId="0" fontId="8" fillId="3" borderId="5" xfId="0" applyFont="1" applyFill="1" applyBorder="1"/>
    <xf numFmtId="0" fontId="9" fillId="3" borderId="7" xfId="0" applyFont="1" applyFill="1" applyBorder="1"/>
    <xf numFmtId="166" fontId="9" fillId="3" borderId="0" xfId="0" applyNumberFormat="1" applyFont="1" applyFill="1" applyBorder="1" applyAlignment="1">
      <alignment horizontal="center"/>
    </xf>
    <xf numFmtId="1" fontId="9" fillId="3" borderId="0" xfId="0" applyNumberFormat="1" applyFont="1" applyFill="1" applyBorder="1" applyAlignment="1">
      <alignment horizontal="center"/>
    </xf>
    <xf numFmtId="0" fontId="5" fillId="3" borderId="0" xfId="0" applyFont="1" applyFill="1" applyAlignment="1">
      <alignment horizontal="left"/>
    </xf>
    <xf numFmtId="0" fontId="9" fillId="3" borderId="0" xfId="0" applyFont="1" applyFill="1" applyBorder="1"/>
    <xf numFmtId="0" fontId="5" fillId="3" borderId="0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4" fontId="9" fillId="3" borderId="0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9" fillId="3" borderId="3" xfId="0" applyNumberFormat="1" applyFont="1" applyFill="1" applyBorder="1" applyAlignment="1">
      <alignment horizontal="center"/>
    </xf>
    <xf numFmtId="4" fontId="8" fillId="3" borderId="0" xfId="0" applyNumberFormat="1" applyFont="1" applyFill="1" applyBorder="1" applyAlignment="1">
      <alignment horizontal="center"/>
    </xf>
    <xf numFmtId="0" fontId="8" fillId="3" borderId="0" xfId="0" applyFont="1" applyFill="1" applyBorder="1"/>
    <xf numFmtId="4" fontId="8" fillId="3" borderId="0" xfId="0" applyNumberFormat="1" applyFont="1" applyFill="1" applyBorder="1"/>
    <xf numFmtId="164" fontId="8" fillId="3" borderId="0" xfId="0" applyNumberFormat="1" applyFont="1" applyFill="1" applyBorder="1" applyAlignment="1">
      <alignment horizontal="center"/>
    </xf>
    <xf numFmtId="4" fontId="8" fillId="3" borderId="1" xfId="0" applyNumberFormat="1" applyFont="1" applyFill="1" applyBorder="1"/>
    <xf numFmtId="164" fontId="8" fillId="3" borderId="1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1" fontId="8" fillId="3" borderId="0" xfId="0" applyNumberFormat="1" applyFont="1" applyFill="1" applyBorder="1" applyAlignment="1">
      <alignment horizontal="center"/>
    </xf>
    <xf numFmtId="1" fontId="9" fillId="3" borderId="0" xfId="0" applyNumberFormat="1" applyFont="1" applyFill="1" applyAlignment="1">
      <alignment horizontal="center"/>
    </xf>
    <xf numFmtId="3" fontId="9" fillId="3" borderId="0" xfId="0" applyNumberFormat="1" applyFont="1" applyFill="1" applyBorder="1" applyAlignment="1">
      <alignment horizontal="center"/>
    </xf>
    <xf numFmtId="0" fontId="8" fillId="3" borderId="3" xfId="0" applyFont="1" applyFill="1" applyBorder="1"/>
    <xf numFmtId="0" fontId="9" fillId="3" borderId="3" xfId="0" applyFont="1" applyFill="1" applyBorder="1" applyAlignment="1">
      <alignment horizontal="center"/>
    </xf>
    <xf numFmtId="0" fontId="9" fillId="3" borderId="3" xfId="0" applyFont="1" applyFill="1" applyBorder="1"/>
    <xf numFmtId="3" fontId="8" fillId="3" borderId="3" xfId="0" applyNumberFormat="1" applyFont="1" applyFill="1" applyBorder="1" applyAlignment="1">
      <alignment horizontal="center"/>
    </xf>
    <xf numFmtId="3" fontId="9" fillId="3" borderId="3" xfId="0" applyNumberFormat="1" applyFont="1" applyFill="1" applyBorder="1" applyAlignment="1">
      <alignment horizontal="center"/>
    </xf>
    <xf numFmtId="3" fontId="9" fillId="3" borderId="0" xfId="0" applyNumberFormat="1" applyFont="1" applyFill="1" applyAlignment="1">
      <alignment horizontal="center"/>
    </xf>
    <xf numFmtId="164" fontId="8" fillId="3" borderId="0" xfId="0" applyNumberFormat="1" applyFont="1" applyFill="1" applyAlignment="1">
      <alignment horizontal="center"/>
    </xf>
    <xf numFmtId="164" fontId="8" fillId="3" borderId="3" xfId="0" applyNumberFormat="1" applyFont="1" applyFill="1" applyBorder="1" applyAlignment="1">
      <alignment horizontal="center"/>
    </xf>
    <xf numFmtId="164" fontId="8" fillId="3" borderId="5" xfId="0" applyNumberFormat="1" applyFont="1" applyFill="1" applyBorder="1" applyAlignment="1">
      <alignment horizontal="center"/>
    </xf>
    <xf numFmtId="0" fontId="9" fillId="3" borderId="0" xfId="0" applyFont="1" applyFill="1" applyBorder="1" applyAlignment="1">
      <alignment horizontal="left"/>
    </xf>
    <xf numFmtId="0" fontId="8" fillId="3" borderId="6" xfId="0" applyFont="1" applyFill="1" applyBorder="1" applyAlignment="1">
      <alignment horizontal="center"/>
    </xf>
    <xf numFmtId="164" fontId="9" fillId="3" borderId="0" xfId="0" applyNumberFormat="1" applyFont="1" applyFill="1" applyBorder="1" applyAlignment="1">
      <alignment horizontal="center"/>
    </xf>
    <xf numFmtId="0" fontId="9" fillId="3" borderId="5" xfId="0" applyFont="1" applyFill="1" applyBorder="1"/>
    <xf numFmtId="166" fontId="0" fillId="0" borderId="0" xfId="0" applyNumberFormat="1"/>
    <xf numFmtId="0" fontId="0" fillId="0" borderId="0" xfId="0" applyFont="1"/>
    <xf numFmtId="0" fontId="2" fillId="3" borderId="1" xfId="0" applyFont="1" applyFill="1" applyBorder="1"/>
    <xf numFmtId="0" fontId="3" fillId="3" borderId="0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3" fontId="3" fillId="3" borderId="0" xfId="0" applyNumberFormat="1" applyFont="1" applyFill="1" applyAlignment="1"/>
    <xf numFmtId="164" fontId="3" fillId="3" borderId="0" xfId="0" applyNumberFormat="1" applyFont="1" applyFill="1" applyAlignment="1"/>
    <xf numFmtId="0" fontId="3" fillId="3" borderId="0" xfId="0" applyFont="1" applyFill="1" applyAlignment="1"/>
    <xf numFmtId="3" fontId="3" fillId="3" borderId="3" xfId="0" applyNumberFormat="1" applyFont="1" applyFill="1" applyBorder="1" applyAlignment="1"/>
    <xf numFmtId="164" fontId="3" fillId="3" borderId="3" xfId="0" applyNumberFormat="1" applyFont="1" applyFill="1" applyBorder="1" applyAlignment="1"/>
    <xf numFmtId="3" fontId="4" fillId="3" borderId="3" xfId="0" applyNumberFormat="1" applyFont="1" applyFill="1" applyBorder="1" applyAlignment="1"/>
    <xf numFmtId="164" fontId="4" fillId="3" borderId="3" xfId="0" applyNumberFormat="1" applyFont="1" applyFill="1" applyBorder="1" applyAlignment="1"/>
    <xf numFmtId="0" fontId="4" fillId="3" borderId="4" xfId="0" applyFont="1" applyFill="1" applyBorder="1" applyAlignment="1">
      <alignment horizontal="left"/>
    </xf>
    <xf numFmtId="3" fontId="4" fillId="3" borderId="4" xfId="0" applyNumberFormat="1" applyFont="1" applyFill="1" applyBorder="1" applyAlignment="1"/>
    <xf numFmtId="9" fontId="3" fillId="3" borderId="4" xfId="0" applyNumberFormat="1" applyFont="1" applyFill="1" applyBorder="1" applyAlignment="1"/>
    <xf numFmtId="164" fontId="3" fillId="3" borderId="4" xfId="0" applyNumberFormat="1" applyFont="1" applyFill="1" applyBorder="1" applyAlignment="1"/>
    <xf numFmtId="165" fontId="3" fillId="3" borderId="4" xfId="0" applyNumberFormat="1" applyFont="1" applyFill="1" applyBorder="1" applyAlignment="1"/>
    <xf numFmtId="0" fontId="4" fillId="3" borderId="1" xfId="0" applyFont="1" applyFill="1" applyBorder="1" applyAlignment="1">
      <alignment horizontal="left"/>
    </xf>
    <xf numFmtId="3" fontId="4" fillId="3" borderId="1" xfId="0" applyNumberFormat="1" applyFont="1" applyFill="1" applyBorder="1" applyAlignment="1"/>
    <xf numFmtId="9" fontId="4" fillId="3" borderId="1" xfId="0" applyNumberFormat="1" applyFont="1" applyFill="1" applyBorder="1" applyAlignment="1"/>
    <xf numFmtId="164" fontId="4" fillId="3" borderId="1" xfId="0" applyNumberFormat="1" applyFont="1" applyFill="1" applyBorder="1" applyAlignment="1"/>
    <xf numFmtId="3" fontId="4" fillId="3" borderId="0" xfId="0" applyNumberFormat="1" applyFont="1" applyFill="1" applyBorder="1" applyAlignment="1"/>
    <xf numFmtId="0" fontId="11" fillId="3" borderId="0" xfId="0" applyFont="1" applyFill="1"/>
    <xf numFmtId="0" fontId="3" fillId="3" borderId="0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0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12" fillId="3" borderId="0" xfId="0" applyFont="1" applyFill="1"/>
    <xf numFmtId="0" fontId="13" fillId="3" borderId="5" xfId="0" applyFont="1" applyFill="1" applyBorder="1"/>
    <xf numFmtId="0" fontId="8" fillId="3" borderId="8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164" fontId="9" fillId="3" borderId="0" xfId="0" applyNumberFormat="1" applyFont="1" applyFill="1" applyAlignment="1">
      <alignment horizontal="center"/>
    </xf>
    <xf numFmtId="164" fontId="9" fillId="3" borderId="3" xfId="0" applyNumberFormat="1" applyFont="1" applyFill="1" applyBorder="1" applyAlignment="1">
      <alignment horizontal="center"/>
    </xf>
    <xf numFmtId="0" fontId="12" fillId="0" borderId="0" xfId="0" applyFont="1"/>
    <xf numFmtId="0" fontId="4" fillId="3" borderId="3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2" fillId="3" borderId="6" xfId="0" applyFont="1" applyFill="1" applyBorder="1" applyAlignment="1">
      <alignment horizontal="left" wrapText="1"/>
    </xf>
    <xf numFmtId="0" fontId="12" fillId="3" borderId="0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wrapText="1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wrapText="1"/>
    </xf>
    <xf numFmtId="0" fontId="8" fillId="3" borderId="6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3" fontId="3" fillId="3" borderId="4" xfId="0" applyNumberFormat="1" applyFont="1" applyFill="1" applyBorder="1" applyAlignment="1"/>
    <xf numFmtId="3" fontId="6" fillId="3" borderId="0" xfId="0" applyNumberFormat="1" applyFont="1" applyFill="1" applyBorder="1" applyAlignment="1"/>
    <xf numFmtId="0" fontId="0" fillId="3" borderId="0" xfId="0" applyFill="1"/>
    <xf numFmtId="0" fontId="3" fillId="3" borderId="0" xfId="0" applyFont="1" applyFill="1" applyAlignment="1">
      <alignment horizontal="right"/>
    </xf>
    <xf numFmtId="0" fontId="7" fillId="3" borderId="0" xfId="0" applyFont="1" applyFill="1"/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19"/>
  <sheetViews>
    <sheetView tabSelected="1" zoomScale="85" zoomScaleNormal="85" workbookViewId="0">
      <selection activeCell="C2" sqref="C2"/>
    </sheetView>
  </sheetViews>
  <sheetFormatPr defaultRowHeight="15"/>
  <cols>
    <col min="3" max="3" width="51.28515625" customWidth="1"/>
    <col min="4" max="4" width="12.28515625" customWidth="1"/>
    <col min="5" max="5" width="15" customWidth="1"/>
    <col min="6" max="6" width="12.7109375" customWidth="1"/>
    <col min="7" max="7" width="15" customWidth="1"/>
    <col min="8" max="8" width="13.85546875" customWidth="1"/>
    <col min="9" max="9" width="12.85546875" customWidth="1"/>
  </cols>
  <sheetData>
    <row r="3" spans="2:9" ht="15.75">
      <c r="B3" s="128" t="s">
        <v>126</v>
      </c>
      <c r="C3" s="35"/>
      <c r="D3" s="35"/>
      <c r="E3" s="35"/>
      <c r="F3" s="35"/>
      <c r="G3" s="35"/>
      <c r="H3" s="35"/>
      <c r="I3" s="35"/>
    </row>
    <row r="4" spans="2:9" ht="16.5" thickBot="1">
      <c r="B4" s="99"/>
      <c r="C4" s="99"/>
      <c r="D4" s="99"/>
      <c r="E4" s="99"/>
      <c r="F4" s="99"/>
      <c r="G4" s="35"/>
      <c r="H4" s="35"/>
      <c r="I4" s="35"/>
    </row>
    <row r="5" spans="2:9" ht="15.75">
      <c r="B5" s="100"/>
      <c r="C5" s="100"/>
      <c r="D5" s="140" t="s">
        <v>2</v>
      </c>
      <c r="E5" s="140"/>
      <c r="F5" s="140" t="s">
        <v>3</v>
      </c>
      <c r="G5" s="140"/>
      <c r="H5" s="140"/>
      <c r="I5" s="140"/>
    </row>
    <row r="6" spans="2:9" ht="15.75">
      <c r="B6" s="101"/>
      <c r="C6" s="102" t="s">
        <v>4</v>
      </c>
      <c r="D6" s="103" t="s">
        <v>5</v>
      </c>
      <c r="E6" s="103" t="s">
        <v>6</v>
      </c>
      <c r="F6" s="103" t="s">
        <v>5</v>
      </c>
      <c r="G6" s="103" t="s">
        <v>6</v>
      </c>
      <c r="H6" s="103" t="s">
        <v>7</v>
      </c>
      <c r="I6" s="103" t="s">
        <v>8</v>
      </c>
    </row>
    <row r="7" spans="2:9" ht="15.75">
      <c r="B7" s="104" t="s">
        <v>9</v>
      </c>
      <c r="C7" s="124" t="s">
        <v>120</v>
      </c>
      <c r="D7" s="105">
        <v>705072</v>
      </c>
      <c r="E7" s="105">
        <v>120739993</v>
      </c>
      <c r="F7" s="105">
        <v>1947102.8627520001</v>
      </c>
      <c r="G7" s="105">
        <v>333431459.50903803</v>
      </c>
      <c r="H7" s="106">
        <v>193.855499714557</v>
      </c>
      <c r="I7" s="105">
        <v>1132036.548111628</v>
      </c>
    </row>
    <row r="8" spans="2:9" ht="15.75">
      <c r="B8" s="104" t="s">
        <v>11</v>
      </c>
      <c r="C8" s="124" t="s">
        <v>121</v>
      </c>
      <c r="D8" s="105">
        <v>39423</v>
      </c>
      <c r="E8" s="105">
        <v>6750935</v>
      </c>
      <c r="F8" s="105">
        <v>108869.21641800001</v>
      </c>
      <c r="G8" s="105">
        <v>18643152.564210001</v>
      </c>
      <c r="H8" s="106">
        <v>10.839042188494187</v>
      </c>
      <c r="I8" s="105">
        <v>63296.056056976755</v>
      </c>
    </row>
    <row r="9" spans="2:9" ht="15.75">
      <c r="B9" s="104" t="s">
        <v>115</v>
      </c>
      <c r="C9" s="124" t="s">
        <v>122</v>
      </c>
      <c r="D9" s="105"/>
      <c r="E9" s="105"/>
      <c r="F9" s="105"/>
      <c r="G9" s="105"/>
      <c r="H9" s="106">
        <v>20.8</v>
      </c>
      <c r="I9" s="105">
        <v>121463.40039125229</v>
      </c>
    </row>
    <row r="10" spans="2:9" ht="15.75">
      <c r="B10" s="104" t="s">
        <v>116</v>
      </c>
      <c r="C10" s="124" t="s">
        <v>123</v>
      </c>
      <c r="D10" s="105">
        <v>475197</v>
      </c>
      <c r="E10" s="105">
        <v>81375085</v>
      </c>
      <c r="F10" s="105">
        <v>1312287.8785020001</v>
      </c>
      <c r="G10" s="105">
        <v>224722667.98311001</v>
      </c>
      <c r="H10" s="106">
        <v>130.65271394366863</v>
      </c>
      <c r="I10" s="105">
        <v>762958.06889651169</v>
      </c>
    </row>
    <row r="11" spans="2:9" ht="15.75">
      <c r="B11" s="104" t="s">
        <v>17</v>
      </c>
      <c r="C11" s="104" t="s">
        <v>16</v>
      </c>
      <c r="D11" s="105">
        <v>44396</v>
      </c>
      <c r="E11" s="105">
        <v>7602669</v>
      </c>
      <c r="F11" s="105">
        <v>122602.48413600001</v>
      </c>
      <c r="G11" s="105">
        <v>20995272.219654001</v>
      </c>
      <c r="H11" s="106">
        <v>12.206553616077908</v>
      </c>
      <c r="I11" s="105">
        <v>71280.514032558145</v>
      </c>
    </row>
    <row r="12" spans="2:9" ht="15.75">
      <c r="B12" s="104" t="s">
        <v>19</v>
      </c>
      <c r="C12" s="104" t="s">
        <v>18</v>
      </c>
      <c r="D12" s="107">
        <v>823</v>
      </c>
      <c r="E12" s="105">
        <v>140875</v>
      </c>
      <c r="F12" s="105">
        <v>2272.768818</v>
      </c>
      <c r="G12" s="105">
        <v>389035.61025000003</v>
      </c>
      <c r="H12" s="106">
        <v>0</v>
      </c>
      <c r="I12" s="105">
        <v>0</v>
      </c>
    </row>
    <row r="13" spans="2:9" ht="15.75">
      <c r="B13" s="101" t="s">
        <v>117</v>
      </c>
      <c r="C13" s="101" t="s">
        <v>124</v>
      </c>
      <c r="D13" s="108">
        <v>2143</v>
      </c>
      <c r="E13" s="108">
        <v>366997</v>
      </c>
      <c r="F13" s="108">
        <v>5918.035938</v>
      </c>
      <c r="G13" s="108">
        <v>1013486.4373020001</v>
      </c>
      <c r="H13" s="109">
        <v>0.58923630075697686</v>
      </c>
      <c r="I13" s="108">
        <v>3440.7185686046514</v>
      </c>
    </row>
    <row r="14" spans="2:9" ht="15.75">
      <c r="B14" s="141" t="s">
        <v>149</v>
      </c>
      <c r="C14" s="141"/>
      <c r="D14" s="110">
        <v>1267053</v>
      </c>
      <c r="E14" s="110">
        <v>216976554</v>
      </c>
      <c r="F14" s="110">
        <v>3499053.2465639994</v>
      </c>
      <c r="G14" s="110">
        <v>599195074.32356405</v>
      </c>
      <c r="H14" s="111">
        <v>368.94304576355466</v>
      </c>
      <c r="I14" s="110">
        <v>2154475.3060575314</v>
      </c>
    </row>
    <row r="15" spans="2:9" ht="15.75">
      <c r="B15" s="112" t="s">
        <v>118</v>
      </c>
      <c r="C15" s="16" t="s">
        <v>150</v>
      </c>
      <c r="D15" s="113"/>
      <c r="E15" s="113"/>
      <c r="F15" s="114">
        <v>0.05</v>
      </c>
      <c r="G15" s="113"/>
      <c r="H15" s="115">
        <v>18.447152288177733</v>
      </c>
      <c r="I15" s="116">
        <v>107723.7425219874</v>
      </c>
    </row>
    <row r="16" spans="2:9" ht="16.5" thickBot="1">
      <c r="B16" s="117" t="s">
        <v>119</v>
      </c>
      <c r="C16" s="22" t="s">
        <v>23</v>
      </c>
      <c r="D16" s="118"/>
      <c r="E16" s="118"/>
      <c r="F16" s="119"/>
      <c r="G16" s="118"/>
      <c r="H16" s="120">
        <v>387.3901980517324</v>
      </c>
      <c r="I16" s="118">
        <v>2262199.0485795187</v>
      </c>
    </row>
    <row r="17" spans="2:9" ht="15.75">
      <c r="B17" s="123" t="s">
        <v>125</v>
      </c>
      <c r="C17" s="26"/>
      <c r="D17" s="121"/>
      <c r="E17" s="121"/>
      <c r="F17" s="121"/>
      <c r="G17" s="121"/>
      <c r="H17" s="121"/>
      <c r="I17" s="121"/>
    </row>
    <row r="18" spans="2:9" ht="15.75">
      <c r="B18" s="142" t="s">
        <v>128</v>
      </c>
      <c r="C18" s="142"/>
      <c r="D18" s="104"/>
      <c r="E18" s="104" t="s">
        <v>26</v>
      </c>
      <c r="F18" s="104">
        <v>2.7615599999999998</v>
      </c>
      <c r="G18" s="125" t="s">
        <v>127</v>
      </c>
      <c r="H18" s="122"/>
      <c r="I18" s="100">
        <v>171.245</v>
      </c>
    </row>
    <row r="19" spans="2:9" ht="15.75">
      <c r="B19" s="143" t="s">
        <v>148</v>
      </c>
      <c r="C19" s="143"/>
      <c r="D19" s="143"/>
      <c r="E19" s="143"/>
      <c r="F19" s="104" t="s">
        <v>29</v>
      </c>
      <c r="G19" s="104">
        <v>1.72</v>
      </c>
      <c r="H19" s="104"/>
      <c r="I19" s="122"/>
    </row>
  </sheetData>
  <mergeCells count="5">
    <mergeCell ref="D5:E5"/>
    <mergeCell ref="F5:I5"/>
    <mergeCell ref="B14:C14"/>
    <mergeCell ref="B18:C18"/>
    <mergeCell ref="B19:E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J15"/>
  <sheetViews>
    <sheetView zoomScale="90" zoomScaleNormal="90" workbookViewId="0">
      <selection activeCell="B5" sqref="B5:F14"/>
    </sheetView>
  </sheetViews>
  <sheetFormatPr defaultRowHeight="15"/>
  <cols>
    <col min="2" max="2" width="37" customWidth="1"/>
    <col min="3" max="3" width="13.140625" customWidth="1"/>
    <col min="4" max="4" width="14" bestFit="1" customWidth="1"/>
    <col min="5" max="5" width="15.42578125" customWidth="1"/>
    <col min="6" max="6" width="15.140625" bestFit="1" customWidth="1"/>
  </cols>
  <sheetData>
    <row r="3" spans="2:10" ht="36" customHeight="1">
      <c r="B3" s="145" t="s">
        <v>134</v>
      </c>
      <c r="C3" s="145"/>
      <c r="D3" s="145"/>
      <c r="E3" s="145"/>
      <c r="F3" s="145"/>
      <c r="G3" s="98"/>
      <c r="H3" s="98"/>
      <c r="I3" s="98"/>
      <c r="J3" s="98"/>
    </row>
    <row r="4" spans="2:10" ht="16.5" thickBot="1">
      <c r="B4" s="146"/>
      <c r="C4" s="146"/>
      <c r="D4" s="146"/>
      <c r="E4" s="146"/>
      <c r="F4" s="146"/>
      <c r="G4" s="98"/>
      <c r="H4" s="98"/>
      <c r="I4" s="98"/>
      <c r="J4" s="98"/>
    </row>
    <row r="5" spans="2:10" ht="15.75">
      <c r="B5" s="31" t="s">
        <v>31</v>
      </c>
      <c r="C5" s="147" t="s">
        <v>32</v>
      </c>
      <c r="D5" s="149" t="s">
        <v>33</v>
      </c>
      <c r="E5" s="151" t="s">
        <v>34</v>
      </c>
      <c r="F5" s="32" t="s">
        <v>35</v>
      </c>
      <c r="G5" s="98"/>
      <c r="H5" s="98"/>
      <c r="I5" s="98"/>
      <c r="J5" s="98"/>
    </row>
    <row r="6" spans="2:10" ht="15.75">
      <c r="B6" s="33" t="s">
        <v>36</v>
      </c>
      <c r="C6" s="148"/>
      <c r="D6" s="150"/>
      <c r="E6" s="152"/>
      <c r="F6" s="34" t="s">
        <v>37</v>
      </c>
      <c r="G6" s="98"/>
      <c r="H6" s="98"/>
      <c r="I6" s="98"/>
      <c r="J6" s="98"/>
    </row>
    <row r="7" spans="2:10" ht="15.75">
      <c r="B7" s="35" t="s">
        <v>129</v>
      </c>
      <c r="C7" s="35" t="s">
        <v>32</v>
      </c>
      <c r="D7" s="36">
        <v>0</v>
      </c>
      <c r="E7" s="37">
        <v>6213978.787878789</v>
      </c>
      <c r="F7" s="38">
        <v>0</v>
      </c>
      <c r="G7" s="98"/>
      <c r="H7" s="98"/>
      <c r="I7" s="98"/>
      <c r="J7" s="98"/>
    </row>
    <row r="8" spans="2:10" ht="15.75">
      <c r="B8" s="35" t="s">
        <v>130</v>
      </c>
      <c r="C8" s="35"/>
      <c r="D8" s="36"/>
      <c r="E8" s="37"/>
      <c r="F8" s="38"/>
      <c r="G8" s="98"/>
      <c r="H8" s="98"/>
      <c r="I8" s="98"/>
      <c r="J8" s="98"/>
    </row>
    <row r="9" spans="2:10" ht="15.75">
      <c r="B9" s="35" t="s">
        <v>131</v>
      </c>
      <c r="C9" s="35" t="s">
        <v>41</v>
      </c>
      <c r="D9" s="36">
        <v>9</v>
      </c>
      <c r="E9" s="37">
        <v>131515.15151515152</v>
      </c>
      <c r="F9" s="38">
        <v>1.1836363636363638</v>
      </c>
      <c r="G9" s="98"/>
      <c r="H9" s="98"/>
      <c r="I9" s="98"/>
      <c r="J9" s="98"/>
    </row>
    <row r="10" spans="2:10" ht="15.75">
      <c r="B10" s="35" t="s">
        <v>42</v>
      </c>
      <c r="C10" s="35" t="s">
        <v>43</v>
      </c>
      <c r="D10" s="36">
        <v>1</v>
      </c>
      <c r="E10" s="37">
        <v>1733766.2337662338</v>
      </c>
      <c r="F10" s="38">
        <v>1.7337662337662338</v>
      </c>
      <c r="G10" s="98"/>
      <c r="H10" s="98"/>
      <c r="I10" s="98"/>
      <c r="J10" s="98"/>
    </row>
    <row r="11" spans="2:10" ht="15.75">
      <c r="B11" s="35" t="s">
        <v>132</v>
      </c>
      <c r="C11" s="35" t="s">
        <v>32</v>
      </c>
      <c r="D11" s="36">
        <v>0</v>
      </c>
      <c r="E11" s="37">
        <v>477575.75757575757</v>
      </c>
      <c r="F11" s="38">
        <v>0</v>
      </c>
      <c r="G11" s="98"/>
      <c r="H11" s="98"/>
      <c r="I11" s="98"/>
      <c r="J11" s="98"/>
    </row>
    <row r="12" spans="2:10" ht="15.75">
      <c r="B12" s="39" t="s">
        <v>133</v>
      </c>
      <c r="C12" s="39" t="s">
        <v>46</v>
      </c>
      <c r="D12" s="36">
        <v>19</v>
      </c>
      <c r="E12" s="37">
        <v>136969.69696969699</v>
      </c>
      <c r="F12" s="38">
        <v>2.6024242424242434</v>
      </c>
      <c r="G12" s="98"/>
      <c r="H12" s="98"/>
      <c r="I12" s="98"/>
      <c r="J12" s="98"/>
    </row>
    <row r="13" spans="2:10" ht="16.5" thickBot="1">
      <c r="B13" s="40" t="s">
        <v>47</v>
      </c>
      <c r="C13" s="129"/>
      <c r="D13" s="129"/>
      <c r="E13" s="129"/>
      <c r="F13" s="42">
        <v>5.5198268398268411</v>
      </c>
      <c r="G13" s="98"/>
      <c r="H13" s="98"/>
      <c r="I13" s="98"/>
      <c r="J13" s="98"/>
    </row>
    <row r="14" spans="2:10" ht="32.25" customHeight="1">
      <c r="B14" s="144" t="s">
        <v>151</v>
      </c>
      <c r="C14" s="144"/>
      <c r="D14" s="144"/>
      <c r="E14" s="144"/>
      <c r="F14" s="144"/>
      <c r="G14" s="98"/>
      <c r="H14" s="98"/>
      <c r="I14" s="98"/>
      <c r="J14" s="98"/>
    </row>
    <row r="15" spans="2:10">
      <c r="B15" s="98"/>
      <c r="C15" s="98"/>
      <c r="D15" s="98"/>
      <c r="E15" s="98"/>
      <c r="F15" s="98"/>
      <c r="G15" s="98"/>
      <c r="H15" s="98"/>
      <c r="I15" s="98"/>
      <c r="J15" s="98"/>
    </row>
  </sheetData>
  <mergeCells count="6">
    <mergeCell ref="B14:F14"/>
    <mergeCell ref="B3:F3"/>
    <mergeCell ref="B4:F4"/>
    <mergeCell ref="C5:C6"/>
    <mergeCell ref="D5:D6"/>
    <mergeCell ref="E5:E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B3:K9"/>
  <sheetViews>
    <sheetView workbookViewId="0">
      <selection activeCell="B5" sqref="B5:K9"/>
    </sheetView>
  </sheetViews>
  <sheetFormatPr defaultRowHeight="15"/>
  <cols>
    <col min="2" max="2" width="35.42578125" customWidth="1"/>
    <col min="3" max="3" width="15" customWidth="1"/>
    <col min="4" max="4" width="13.7109375" bestFit="1" customWidth="1"/>
    <col min="5" max="5" width="11.42578125" bestFit="1" customWidth="1"/>
    <col min="6" max="6" width="4.85546875" bestFit="1" customWidth="1"/>
    <col min="7" max="7" width="8" customWidth="1"/>
    <col min="8" max="8" width="8" bestFit="1" customWidth="1"/>
    <col min="9" max="9" width="14.140625" bestFit="1" customWidth="1"/>
    <col min="10" max="10" width="11.140625" bestFit="1" customWidth="1"/>
    <col min="11" max="11" width="8.7109375" customWidth="1"/>
  </cols>
  <sheetData>
    <row r="3" spans="2:11" ht="15.75">
      <c r="B3" s="128" t="s">
        <v>114</v>
      </c>
      <c r="C3" s="44"/>
      <c r="D3" s="44"/>
      <c r="E3" s="44"/>
      <c r="F3" s="44"/>
      <c r="G3" s="44"/>
      <c r="H3" s="44"/>
      <c r="I3" s="44"/>
      <c r="J3" s="44"/>
      <c r="K3" s="44"/>
    </row>
    <row r="4" spans="2:11" ht="16.5" thickBot="1">
      <c r="B4" s="45"/>
      <c r="C4" s="46"/>
      <c r="D4" s="46"/>
      <c r="E4" s="46"/>
      <c r="F4" s="46"/>
      <c r="G4" s="46"/>
      <c r="H4" s="46"/>
      <c r="I4" s="46"/>
      <c r="J4" s="47"/>
      <c r="K4" s="46"/>
    </row>
    <row r="5" spans="2:11" ht="15.75">
      <c r="B5" s="154" t="s">
        <v>43</v>
      </c>
      <c r="C5" s="154"/>
      <c r="D5" s="154" t="s">
        <v>51</v>
      </c>
      <c r="E5" s="156" t="s">
        <v>135</v>
      </c>
      <c r="F5" s="154" t="s">
        <v>53</v>
      </c>
      <c r="G5" s="154" t="s">
        <v>54</v>
      </c>
      <c r="H5" s="153" t="s">
        <v>7</v>
      </c>
      <c r="I5" s="153"/>
      <c r="J5" s="153"/>
      <c r="K5" s="153"/>
    </row>
    <row r="6" spans="2:11" ht="27.75" customHeight="1">
      <c r="B6" s="155"/>
      <c r="C6" s="155"/>
      <c r="D6" s="155"/>
      <c r="E6" s="157"/>
      <c r="F6" s="155"/>
      <c r="G6" s="155"/>
      <c r="H6" s="34" t="s">
        <v>55</v>
      </c>
      <c r="I6" s="34" t="s">
        <v>56</v>
      </c>
      <c r="J6" s="34" t="s">
        <v>57</v>
      </c>
      <c r="K6" s="34" t="s">
        <v>58</v>
      </c>
    </row>
    <row r="7" spans="2:11" ht="15.75">
      <c r="B7" s="48" t="s">
        <v>137</v>
      </c>
      <c r="C7" s="49" t="s">
        <v>136</v>
      </c>
      <c r="D7" s="50">
        <v>8.9</v>
      </c>
      <c r="E7" s="51">
        <v>10</v>
      </c>
      <c r="F7" s="51">
        <v>1</v>
      </c>
      <c r="G7" s="51"/>
      <c r="H7" s="52">
        <v>2.0489052273530031</v>
      </c>
      <c r="I7" s="52">
        <v>18.235256523441727</v>
      </c>
      <c r="J7" s="52">
        <v>2.7352884785162588</v>
      </c>
      <c r="K7" s="50">
        <v>20.970545001957987</v>
      </c>
    </row>
    <row r="8" spans="2:11" ht="16.5" thickBot="1">
      <c r="B8" s="53" t="s">
        <v>61</v>
      </c>
      <c r="C8" s="130"/>
      <c r="D8" s="55">
        <v>8.9</v>
      </c>
      <c r="E8" s="56">
        <v>10</v>
      </c>
      <c r="F8" s="56">
        <v>1</v>
      </c>
      <c r="G8" s="56"/>
      <c r="H8" s="57"/>
      <c r="I8" s="55">
        <v>18.235256523441727</v>
      </c>
      <c r="J8" s="55">
        <v>2.7352884785162588</v>
      </c>
      <c r="K8" s="55">
        <v>20.970545001957987</v>
      </c>
    </row>
    <row r="9" spans="2:11" ht="15.75">
      <c r="B9" s="62" t="s">
        <v>138</v>
      </c>
      <c r="C9" s="131"/>
      <c r="D9" s="59"/>
      <c r="E9" s="60"/>
      <c r="F9" s="60"/>
      <c r="G9" s="48"/>
      <c r="H9" s="44"/>
      <c r="I9" s="44"/>
      <c r="J9" s="44"/>
      <c r="K9" s="44"/>
    </row>
  </sheetData>
  <mergeCells count="6">
    <mergeCell ref="H5:K5"/>
    <mergeCell ref="B5:C6"/>
    <mergeCell ref="D5:D6"/>
    <mergeCell ref="E5:E6"/>
    <mergeCell ref="F5:F6"/>
    <mergeCell ref="G5:G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E22"/>
  <sheetViews>
    <sheetView workbookViewId="0">
      <selection activeCell="B5" sqref="B5:E22"/>
    </sheetView>
  </sheetViews>
  <sheetFormatPr defaultRowHeight="15"/>
  <cols>
    <col min="2" max="2" width="18.42578125" customWidth="1"/>
    <col min="3" max="4" width="11.42578125" bestFit="1" customWidth="1"/>
    <col min="5" max="5" width="12.7109375" bestFit="1" customWidth="1"/>
  </cols>
  <sheetData>
    <row r="3" spans="2:5" ht="30" customHeight="1">
      <c r="B3" s="158" t="s">
        <v>139</v>
      </c>
      <c r="C3" s="158"/>
      <c r="D3" s="158"/>
      <c r="E3" s="158"/>
    </row>
    <row r="4" spans="2:5" ht="16.5" thickBot="1">
      <c r="B4" s="63"/>
      <c r="C4" s="46"/>
      <c r="D4" s="46"/>
      <c r="E4" s="46"/>
    </row>
    <row r="5" spans="2:5" ht="15.75">
      <c r="B5" s="159" t="s">
        <v>65</v>
      </c>
      <c r="C5" s="160" t="s">
        <v>66</v>
      </c>
      <c r="D5" s="160"/>
      <c r="E5" s="160"/>
    </row>
    <row r="6" spans="2:5">
      <c r="B6" s="149"/>
      <c r="C6" s="161" t="s">
        <v>67</v>
      </c>
      <c r="D6" s="161" t="s">
        <v>68</v>
      </c>
      <c r="E6" s="161" t="s">
        <v>69</v>
      </c>
    </row>
    <row r="7" spans="2:5" ht="1.5" customHeight="1">
      <c r="B7" s="149"/>
      <c r="C7" s="150"/>
      <c r="D7" s="150"/>
      <c r="E7" s="150"/>
    </row>
    <row r="8" spans="2:5" ht="15" customHeight="1">
      <c r="B8" s="150"/>
      <c r="C8" s="64" t="s">
        <v>70</v>
      </c>
      <c r="D8" s="64" t="s">
        <v>70</v>
      </c>
      <c r="E8" s="64" t="s">
        <v>70</v>
      </c>
    </row>
    <row r="9" spans="2:5" ht="15.75">
      <c r="B9" s="132" t="s">
        <v>71</v>
      </c>
      <c r="C9" s="66">
        <v>1340</v>
      </c>
      <c r="D9" s="66">
        <v>1850</v>
      </c>
      <c r="E9" s="66">
        <v>510</v>
      </c>
    </row>
    <row r="10" spans="2:5" ht="15.75">
      <c r="B10" s="132" t="s">
        <v>72</v>
      </c>
      <c r="C10" s="66">
        <v>1400</v>
      </c>
      <c r="D10" s="66">
        <v>1850</v>
      </c>
      <c r="E10" s="66">
        <v>450</v>
      </c>
    </row>
    <row r="11" spans="2:5" ht="15.75">
      <c r="B11" s="132" t="s">
        <v>73</v>
      </c>
      <c r="C11" s="66">
        <v>1400</v>
      </c>
      <c r="D11" s="66">
        <v>1850</v>
      </c>
      <c r="E11" s="66">
        <v>450</v>
      </c>
    </row>
    <row r="12" spans="2:5" ht="15.75">
      <c r="B12" s="132" t="s">
        <v>74</v>
      </c>
      <c r="C12" s="66">
        <v>1400</v>
      </c>
      <c r="D12" s="66">
        <v>1850</v>
      </c>
      <c r="E12" s="66">
        <v>450</v>
      </c>
    </row>
    <row r="13" spans="2:5" ht="15.75">
      <c r="B13" s="132" t="s">
        <v>75</v>
      </c>
      <c r="C13" s="66">
        <v>1400</v>
      </c>
      <c r="D13" s="66">
        <v>1850</v>
      </c>
      <c r="E13" s="66">
        <v>450</v>
      </c>
    </row>
    <row r="14" spans="2:5" ht="15.75">
      <c r="B14" s="132" t="s">
        <v>76</v>
      </c>
      <c r="C14" s="66">
        <v>1400</v>
      </c>
      <c r="D14" s="66">
        <v>1850</v>
      </c>
      <c r="E14" s="66">
        <v>450</v>
      </c>
    </row>
    <row r="15" spans="2:5" ht="15.75">
      <c r="B15" s="132" t="s">
        <v>77</v>
      </c>
      <c r="C15" s="66">
        <v>1400</v>
      </c>
      <c r="D15" s="66">
        <v>1850</v>
      </c>
      <c r="E15" s="66">
        <v>450</v>
      </c>
    </row>
    <row r="16" spans="2:5" ht="15.75">
      <c r="B16" s="132" t="s">
        <v>78</v>
      </c>
      <c r="C16" s="66">
        <v>1400</v>
      </c>
      <c r="D16" s="66">
        <v>1850</v>
      </c>
      <c r="E16" s="66">
        <v>450</v>
      </c>
    </row>
    <row r="17" spans="2:5" ht="15.75">
      <c r="B17" s="132" t="s">
        <v>79</v>
      </c>
      <c r="C17" s="66">
        <v>1400</v>
      </c>
      <c r="D17" s="66">
        <v>1850</v>
      </c>
      <c r="E17" s="66">
        <v>450</v>
      </c>
    </row>
    <row r="18" spans="2:5" ht="15.75">
      <c r="B18" s="133" t="s">
        <v>140</v>
      </c>
      <c r="C18" s="68">
        <v>2200</v>
      </c>
      <c r="D18" s="68">
        <v>2200</v>
      </c>
      <c r="E18" s="68">
        <v>0</v>
      </c>
    </row>
    <row r="19" spans="2:5" ht="15.75">
      <c r="B19" s="63" t="s">
        <v>80</v>
      </c>
      <c r="C19" s="69">
        <v>13400</v>
      </c>
      <c r="D19" s="69">
        <v>17000</v>
      </c>
      <c r="E19" s="69">
        <v>3600</v>
      </c>
    </row>
    <row r="20" spans="2:5" ht="15.75">
      <c r="B20" s="70" t="s">
        <v>81</v>
      </c>
      <c r="C20" s="71"/>
      <c r="D20" s="71"/>
      <c r="E20" s="72">
        <v>2.0489052273530031</v>
      </c>
    </row>
    <row r="21" spans="2:5" ht="16.5" thickBot="1">
      <c r="B21" s="45" t="s">
        <v>82</v>
      </c>
      <c r="C21" s="73"/>
      <c r="D21" s="73"/>
      <c r="E21" s="74">
        <v>7.3760588184708116</v>
      </c>
    </row>
    <row r="22" spans="2:5" ht="15.75">
      <c r="B22" s="62" t="s">
        <v>138</v>
      </c>
      <c r="C22" s="62"/>
      <c r="D22" s="62"/>
      <c r="E22" s="62"/>
    </row>
  </sheetData>
  <mergeCells count="6">
    <mergeCell ref="B3:E3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B3:H21"/>
  <sheetViews>
    <sheetView zoomScale="85" zoomScaleNormal="85" workbookViewId="0">
      <selection activeCell="B5" sqref="B5:H21"/>
    </sheetView>
  </sheetViews>
  <sheetFormatPr defaultRowHeight="15"/>
  <cols>
    <col min="2" max="2" width="29" customWidth="1"/>
    <col min="3" max="3" width="17.28515625" customWidth="1"/>
    <col min="4" max="4" width="9.7109375" customWidth="1"/>
    <col min="5" max="5" width="7.42578125" customWidth="1"/>
    <col min="6" max="6" width="11.5703125" customWidth="1"/>
    <col min="7" max="7" width="12.42578125" customWidth="1"/>
    <col min="8" max="8" width="12.28515625" customWidth="1"/>
  </cols>
  <sheetData>
    <row r="3" spans="2:8" ht="15.75">
      <c r="B3" s="158" t="s">
        <v>141</v>
      </c>
      <c r="C3" s="158"/>
      <c r="D3" s="158"/>
      <c r="E3" s="158"/>
      <c r="F3" s="158"/>
      <c r="G3" s="158"/>
      <c r="H3" s="158"/>
    </row>
    <row r="4" spans="2:8" ht="16.5" thickBot="1">
      <c r="B4" s="45"/>
      <c r="C4" s="45"/>
      <c r="D4" s="45"/>
      <c r="E4" s="45"/>
      <c r="F4" s="46"/>
      <c r="G4" s="62"/>
      <c r="H4" s="44"/>
    </row>
    <row r="5" spans="2:8" ht="15.75">
      <c r="B5" s="162" t="s">
        <v>84</v>
      </c>
      <c r="C5" s="162" t="s">
        <v>85</v>
      </c>
      <c r="D5" s="162" t="s">
        <v>47</v>
      </c>
      <c r="E5" s="75">
        <v>2010</v>
      </c>
      <c r="F5" s="34">
        <v>2015</v>
      </c>
      <c r="G5" s="127">
        <v>2030</v>
      </c>
      <c r="H5" s="127">
        <v>2045</v>
      </c>
    </row>
    <row r="6" spans="2:8" ht="16.5" thickBot="1">
      <c r="B6" s="163"/>
      <c r="C6" s="163"/>
      <c r="D6" s="163"/>
      <c r="E6" s="126"/>
      <c r="F6" s="78" t="s">
        <v>86</v>
      </c>
      <c r="G6" s="78" t="s">
        <v>87</v>
      </c>
      <c r="H6" s="78" t="s">
        <v>88</v>
      </c>
    </row>
    <row r="7" spans="2:8" ht="15.75">
      <c r="B7" s="43" t="s">
        <v>89</v>
      </c>
      <c r="C7" s="44"/>
      <c r="D7" s="79"/>
      <c r="E7" s="80"/>
      <c r="F7" s="80"/>
      <c r="G7" s="80"/>
      <c r="H7" s="80"/>
    </row>
    <row r="8" spans="2:8" ht="15.75">
      <c r="B8" s="62" t="s">
        <v>90</v>
      </c>
      <c r="C8" s="48" t="s">
        <v>46</v>
      </c>
      <c r="D8" s="81">
        <v>18</v>
      </c>
      <c r="E8" s="82"/>
      <c r="F8" s="82">
        <v>7</v>
      </c>
      <c r="G8" s="83">
        <v>6</v>
      </c>
      <c r="H8" s="83">
        <v>5</v>
      </c>
    </row>
    <row r="9" spans="2:8" ht="15.75">
      <c r="B9" s="44" t="s">
        <v>91</v>
      </c>
      <c r="C9" s="80" t="s">
        <v>46</v>
      </c>
      <c r="D9" s="81">
        <v>1</v>
      </c>
      <c r="E9" s="82"/>
      <c r="F9" s="82">
        <v>1</v>
      </c>
      <c r="G9" s="83">
        <v>0</v>
      </c>
      <c r="H9" s="83">
        <v>0</v>
      </c>
    </row>
    <row r="10" spans="2:8" ht="15.75">
      <c r="B10" s="70" t="s">
        <v>92</v>
      </c>
      <c r="C10" s="48"/>
      <c r="D10" s="32"/>
      <c r="E10" s="48"/>
      <c r="F10" s="48"/>
      <c r="G10" s="48"/>
      <c r="H10" s="48"/>
    </row>
    <row r="11" spans="2:8" ht="15.75">
      <c r="B11" s="86" t="s">
        <v>93</v>
      </c>
      <c r="C11" s="85" t="s">
        <v>94</v>
      </c>
      <c r="D11" s="87">
        <v>331</v>
      </c>
      <c r="E11" s="88"/>
      <c r="F11" s="88">
        <v>137</v>
      </c>
      <c r="G11" s="88">
        <v>114</v>
      </c>
      <c r="H11" s="88">
        <v>80</v>
      </c>
    </row>
    <row r="12" spans="2:8" ht="15.75">
      <c r="B12" s="43" t="s">
        <v>95</v>
      </c>
      <c r="C12" s="44"/>
      <c r="D12" s="79"/>
      <c r="E12" s="80"/>
      <c r="F12" s="80"/>
      <c r="G12" s="80"/>
      <c r="H12" s="80"/>
    </row>
    <row r="13" spans="2:8" ht="15.75">
      <c r="B13" s="44" t="s">
        <v>96</v>
      </c>
      <c r="C13" s="80" t="s">
        <v>97</v>
      </c>
      <c r="D13" s="79"/>
      <c r="E13" s="80"/>
      <c r="F13" s="83">
        <v>2600000</v>
      </c>
      <c r="G13" s="89">
        <v>2600000</v>
      </c>
      <c r="H13" s="89">
        <v>2600000</v>
      </c>
    </row>
    <row r="14" spans="2:8" ht="15.75">
      <c r="B14" s="44" t="s">
        <v>98</v>
      </c>
      <c r="C14" s="80" t="s">
        <v>97</v>
      </c>
      <c r="D14" s="79"/>
      <c r="E14" s="80"/>
      <c r="F14" s="83">
        <v>1700000</v>
      </c>
      <c r="G14" s="89">
        <v>1700000</v>
      </c>
      <c r="H14" s="89">
        <v>1700000</v>
      </c>
    </row>
    <row r="15" spans="2:8" ht="15.75">
      <c r="B15" s="86" t="s">
        <v>99</v>
      </c>
      <c r="C15" s="85" t="s">
        <v>100</v>
      </c>
      <c r="D15" s="85"/>
      <c r="E15" s="85"/>
      <c r="F15" s="88">
        <v>120000</v>
      </c>
      <c r="G15" s="88">
        <v>120000</v>
      </c>
      <c r="H15" s="88">
        <v>120000</v>
      </c>
    </row>
    <row r="16" spans="2:8" ht="15.75">
      <c r="B16" s="43" t="s">
        <v>101</v>
      </c>
      <c r="C16" s="44"/>
      <c r="D16" s="80"/>
      <c r="E16" s="80"/>
      <c r="F16" s="80"/>
      <c r="G16" s="80"/>
      <c r="H16" s="80"/>
    </row>
    <row r="17" spans="2:8" ht="15.75">
      <c r="B17" s="44" t="s">
        <v>102</v>
      </c>
      <c r="C17" s="80" t="s">
        <v>37</v>
      </c>
      <c r="D17" s="95">
        <v>48.5</v>
      </c>
      <c r="E17" s="134">
        <v>0</v>
      </c>
      <c r="F17" s="134">
        <v>19.899999999999999</v>
      </c>
      <c r="G17" s="134">
        <v>15.6</v>
      </c>
      <c r="H17" s="134">
        <v>13</v>
      </c>
    </row>
    <row r="18" spans="2:8" ht="15.75">
      <c r="B18" s="44" t="s">
        <v>103</v>
      </c>
      <c r="C18" s="85" t="s">
        <v>37</v>
      </c>
      <c r="D18" s="135">
        <v>39.72</v>
      </c>
      <c r="E18" s="134">
        <v>0</v>
      </c>
      <c r="F18" s="134">
        <v>16.440000000000001</v>
      </c>
      <c r="G18" s="134">
        <v>13.68</v>
      </c>
      <c r="H18" s="134">
        <v>9.6</v>
      </c>
    </row>
    <row r="19" spans="2:8" ht="16.5" thickBot="1">
      <c r="B19" s="57" t="s">
        <v>104</v>
      </c>
      <c r="C19" s="54" t="s">
        <v>37</v>
      </c>
      <c r="D19" s="92">
        <v>88.22</v>
      </c>
      <c r="E19" s="92">
        <v>0</v>
      </c>
      <c r="F19" s="92">
        <v>36.340000000000003</v>
      </c>
      <c r="G19" s="92">
        <v>29.28</v>
      </c>
      <c r="H19" s="92">
        <v>22.6</v>
      </c>
    </row>
    <row r="20" spans="2:8" ht="15.75">
      <c r="B20" s="93" t="s">
        <v>105</v>
      </c>
      <c r="C20" s="44"/>
      <c r="D20" s="44"/>
      <c r="E20" s="44"/>
      <c r="F20" s="44"/>
      <c r="G20" s="44"/>
      <c r="H20" s="44"/>
    </row>
    <row r="21" spans="2:8" ht="15.75">
      <c r="B21" s="62" t="s">
        <v>138</v>
      </c>
      <c r="C21" s="62"/>
      <c r="D21" s="44"/>
      <c r="E21" s="44"/>
      <c r="F21" s="44"/>
      <c r="G21" s="44"/>
      <c r="H21" s="44"/>
    </row>
  </sheetData>
  <mergeCells count="4">
    <mergeCell ref="B5:B6"/>
    <mergeCell ref="C5:C6"/>
    <mergeCell ref="D5:D6"/>
    <mergeCell ref="B3:H3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5" sqref="B5:D13"/>
    </sheetView>
  </sheetViews>
  <sheetFormatPr defaultRowHeight="15"/>
  <cols>
    <col min="2" max="2" width="47.7109375" customWidth="1"/>
    <col min="4" max="4" width="15.140625" bestFit="1" customWidth="1"/>
  </cols>
  <sheetData>
    <row r="3" spans="2:4" ht="46.5" customHeight="1">
      <c r="B3" s="158" t="s">
        <v>143</v>
      </c>
      <c r="C3" s="158"/>
      <c r="D3" s="158"/>
    </row>
    <row r="4" spans="2:4" ht="16.5" thickBot="1">
      <c r="B4" s="164"/>
      <c r="C4" s="164"/>
      <c r="D4" s="164"/>
    </row>
    <row r="5" spans="2:4" ht="15.75">
      <c r="B5" s="165" t="s">
        <v>4</v>
      </c>
      <c r="C5" s="165"/>
      <c r="D5" s="94" t="s">
        <v>35</v>
      </c>
    </row>
    <row r="6" spans="2:4" ht="15.75">
      <c r="B6" s="166"/>
      <c r="C6" s="166"/>
      <c r="D6" s="34" t="s">
        <v>37</v>
      </c>
    </row>
    <row r="7" spans="2:4" ht="15.75">
      <c r="B7" s="62" t="s">
        <v>142</v>
      </c>
      <c r="C7" s="70"/>
      <c r="D7" s="95">
        <v>1.7881485458865718</v>
      </c>
    </row>
    <row r="8" spans="2:4" ht="15.75">
      <c r="B8" s="62" t="s">
        <v>109</v>
      </c>
      <c r="C8" s="62"/>
      <c r="D8" s="95">
        <v>2.9170945527277601</v>
      </c>
    </row>
    <row r="9" spans="2:4" ht="15.75">
      <c r="B9" s="62" t="s">
        <v>110</v>
      </c>
      <c r="C9" s="62"/>
      <c r="D9" s="95">
        <v>2.4888042233765644</v>
      </c>
    </row>
    <row r="10" spans="2:4" ht="15.75">
      <c r="B10" s="62" t="s">
        <v>111</v>
      </c>
      <c r="C10" s="62"/>
      <c r="D10" s="95">
        <v>0.20998174058511476</v>
      </c>
    </row>
    <row r="11" spans="2:4" ht="15.75">
      <c r="B11" s="86" t="s">
        <v>112</v>
      </c>
      <c r="C11" s="86"/>
      <c r="D11" s="95">
        <v>1.2966899325807753</v>
      </c>
    </row>
    <row r="12" spans="2:4" ht="16.5" thickBot="1">
      <c r="B12" s="57" t="s">
        <v>144</v>
      </c>
      <c r="C12" s="96"/>
      <c r="D12" s="92">
        <v>8.7007189951567874</v>
      </c>
    </row>
    <row r="13" spans="2:4" ht="15.75">
      <c r="B13" s="62" t="s">
        <v>138</v>
      </c>
      <c r="C13" s="62"/>
      <c r="D13" s="62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B3:I20"/>
  <sheetViews>
    <sheetView workbookViewId="0">
      <selection activeCell="B5" sqref="B5:I20"/>
    </sheetView>
  </sheetViews>
  <sheetFormatPr defaultRowHeight="15"/>
  <cols>
    <col min="2" max="2" width="6.28515625" customWidth="1"/>
    <col min="3" max="3" width="42.140625" customWidth="1"/>
    <col min="4" max="4" width="12.85546875" customWidth="1"/>
    <col min="5" max="5" width="14.85546875" customWidth="1"/>
    <col min="6" max="6" width="12.140625" customWidth="1"/>
    <col min="7" max="7" width="15.85546875" customWidth="1"/>
    <col min="8" max="8" width="14.85546875" customWidth="1"/>
    <col min="9" max="9" width="12.85546875" customWidth="1"/>
  </cols>
  <sheetData>
    <row r="3" spans="2:9" ht="15.75">
      <c r="B3" s="136" t="s">
        <v>145</v>
      </c>
      <c r="C3" s="1"/>
      <c r="D3" s="1"/>
      <c r="E3" s="1"/>
      <c r="F3" s="1"/>
      <c r="G3" s="1"/>
      <c r="H3" s="1"/>
      <c r="I3" s="1"/>
    </row>
    <row r="4" spans="2:9" ht="16.5" thickBot="1">
      <c r="B4" s="2"/>
      <c r="C4" s="2"/>
      <c r="D4" s="2"/>
      <c r="E4" s="2"/>
      <c r="F4" s="2"/>
      <c r="G4" s="1"/>
      <c r="H4" s="1"/>
      <c r="I4" s="1"/>
    </row>
    <row r="5" spans="2:9" ht="15.75">
      <c r="B5" s="138"/>
      <c r="C5" s="138"/>
      <c r="D5" s="140" t="s">
        <v>2</v>
      </c>
      <c r="E5" s="140"/>
      <c r="F5" s="140" t="s">
        <v>3</v>
      </c>
      <c r="G5" s="140"/>
      <c r="H5" s="140"/>
      <c r="I5" s="140"/>
    </row>
    <row r="6" spans="2:9" ht="15.75">
      <c r="B6" s="101"/>
      <c r="C6" s="137" t="s">
        <v>4</v>
      </c>
      <c r="D6" s="103" t="s">
        <v>5</v>
      </c>
      <c r="E6" s="103" t="s">
        <v>6</v>
      </c>
      <c r="F6" s="103" t="s">
        <v>5</v>
      </c>
      <c r="G6" s="103" t="s">
        <v>6</v>
      </c>
      <c r="H6" s="103" t="s">
        <v>7</v>
      </c>
      <c r="I6" s="103" t="s">
        <v>8</v>
      </c>
    </row>
    <row r="7" spans="2:9" ht="15.75">
      <c r="B7" s="139" t="s">
        <v>9</v>
      </c>
      <c r="C7" s="139" t="s">
        <v>120</v>
      </c>
      <c r="D7" s="105">
        <v>705072</v>
      </c>
      <c r="E7" s="105">
        <v>120739993</v>
      </c>
      <c r="F7" s="105">
        <v>1947102.8627520001</v>
      </c>
      <c r="G7" s="105">
        <v>333431459.50903803</v>
      </c>
      <c r="H7" s="106">
        <v>193.855499714557</v>
      </c>
      <c r="I7" s="105">
        <f>+H7*1000000/$H$18</f>
        <v>1132035.9701863236</v>
      </c>
    </row>
    <row r="8" spans="2:9" ht="15.75">
      <c r="B8" s="139" t="s">
        <v>11</v>
      </c>
      <c r="C8" s="139" t="s">
        <v>121</v>
      </c>
      <c r="D8" s="105">
        <v>39423</v>
      </c>
      <c r="E8" s="105">
        <v>6750935</v>
      </c>
      <c r="F8" s="105">
        <v>108869.21641800001</v>
      </c>
      <c r="G8" s="105">
        <v>18643152.564210001</v>
      </c>
      <c r="H8" s="106">
        <v>10.839042188494187</v>
      </c>
      <c r="I8" s="105">
        <f t="shared" ref="I8:I13" si="0">+H8*1000000/$H$18</f>
        <v>63295.525057631967</v>
      </c>
    </row>
    <row r="9" spans="2:9" ht="15.75">
      <c r="B9" s="139" t="s">
        <v>115</v>
      </c>
      <c r="C9" s="139" t="s">
        <v>122</v>
      </c>
      <c r="D9" s="105"/>
      <c r="E9" s="105"/>
      <c r="F9" s="105"/>
      <c r="G9" s="105"/>
      <c r="H9" s="106">
        <v>20.8</v>
      </c>
      <c r="I9" s="105">
        <f t="shared" si="0"/>
        <v>121463.40039125229</v>
      </c>
    </row>
    <row r="10" spans="2:9" ht="15.75">
      <c r="B10" s="139" t="s">
        <v>116</v>
      </c>
      <c r="C10" s="139" t="s">
        <v>152</v>
      </c>
      <c r="D10" s="105">
        <v>475197</v>
      </c>
      <c r="E10" s="105">
        <v>81375085</v>
      </c>
      <c r="F10" s="105">
        <v>1312287.8785020001</v>
      </c>
      <c r="G10" s="105">
        <v>224722667.98311001</v>
      </c>
      <c r="H10" s="106">
        <v>130.65271394366863</v>
      </c>
      <c r="I10" s="105">
        <f t="shared" si="0"/>
        <v>762957.83201651799</v>
      </c>
    </row>
    <row r="11" spans="2:9" ht="15.75">
      <c r="B11" s="139" t="s">
        <v>17</v>
      </c>
      <c r="C11" s="139" t="s">
        <v>16</v>
      </c>
      <c r="D11" s="105">
        <v>44396</v>
      </c>
      <c r="E11" s="105">
        <v>7602669</v>
      </c>
      <c r="F11" s="105">
        <v>122602.48413600001</v>
      </c>
      <c r="G11" s="105">
        <v>20995272.219654001</v>
      </c>
      <c r="H11" s="106">
        <v>12.206553616077908</v>
      </c>
      <c r="I11" s="105">
        <f>+H11*1000000/$H$18</f>
        <v>71281.226407065362</v>
      </c>
    </row>
    <row r="12" spans="2:9" ht="15.75">
      <c r="B12" s="139" t="s">
        <v>19</v>
      </c>
      <c r="C12" s="139" t="s">
        <v>18</v>
      </c>
      <c r="D12" s="107">
        <v>823</v>
      </c>
      <c r="E12" s="105">
        <v>140875</v>
      </c>
      <c r="F12" s="105">
        <v>2272.768818</v>
      </c>
      <c r="G12" s="105">
        <v>389035.61025000003</v>
      </c>
      <c r="H12" s="106"/>
      <c r="I12" s="105"/>
    </row>
    <row r="13" spans="2:9" ht="15.75">
      <c r="B13" s="101" t="s">
        <v>117</v>
      </c>
      <c r="C13" s="101" t="s">
        <v>153</v>
      </c>
      <c r="D13" s="108">
        <v>2143</v>
      </c>
      <c r="E13" s="108">
        <v>366997</v>
      </c>
      <c r="F13" s="108">
        <v>5918.035938</v>
      </c>
      <c r="G13" s="108">
        <v>1013486.4373020001</v>
      </c>
      <c r="H13" s="109">
        <v>0.58923630075697686</v>
      </c>
      <c r="I13" s="108">
        <f t="shared" si="0"/>
        <v>3440.8963809569727</v>
      </c>
    </row>
    <row r="14" spans="2:9" ht="15.75">
      <c r="B14" s="141" t="s">
        <v>149</v>
      </c>
      <c r="C14" s="141"/>
      <c r="D14" s="110">
        <v>1267053</v>
      </c>
      <c r="E14" s="110">
        <v>216976554</v>
      </c>
      <c r="F14" s="110">
        <v>3499053.2465639994</v>
      </c>
      <c r="G14" s="110">
        <v>599195074.32356405</v>
      </c>
      <c r="H14" s="111">
        <f>SUM(H7:H13)</f>
        <v>368.94304576355466</v>
      </c>
      <c r="I14" s="110">
        <f>SUM(I7:I13)</f>
        <v>2154474.8504397483</v>
      </c>
    </row>
    <row r="15" spans="2:9" ht="15.75">
      <c r="B15" s="112" t="s">
        <v>118</v>
      </c>
      <c r="C15" s="16" t="s">
        <v>150</v>
      </c>
      <c r="D15" s="113"/>
      <c r="E15" s="113"/>
      <c r="F15" s="114">
        <v>0.05</v>
      </c>
      <c r="G15" s="113"/>
      <c r="H15" s="115">
        <f>+H14*F15</f>
        <v>18.447152288177733</v>
      </c>
      <c r="I15" s="171">
        <f>+H15*1000000/$H$18</f>
        <v>107723.7425219874</v>
      </c>
    </row>
    <row r="16" spans="2:9" ht="16.5" thickBot="1">
      <c r="B16" s="117" t="s">
        <v>119</v>
      </c>
      <c r="C16" s="22" t="s">
        <v>23</v>
      </c>
      <c r="D16" s="118"/>
      <c r="E16" s="118"/>
      <c r="F16" s="119"/>
      <c r="G16" s="118"/>
      <c r="H16" s="120">
        <f>+H15+H14</f>
        <v>387.3901980517324</v>
      </c>
      <c r="I16" s="118">
        <f>+I15+I14</f>
        <v>2262198.5929617356</v>
      </c>
    </row>
    <row r="17" spans="2:9" ht="15.75">
      <c r="B17" s="138" t="s">
        <v>146</v>
      </c>
      <c r="C17" s="26"/>
      <c r="D17" s="121"/>
      <c r="E17" s="121"/>
      <c r="F17" s="121"/>
      <c r="G17" s="121"/>
      <c r="H17" s="121"/>
      <c r="I17" s="172"/>
    </row>
    <row r="18" spans="2:9" ht="15.75">
      <c r="B18" s="173"/>
      <c r="C18" s="174" t="s">
        <v>26</v>
      </c>
      <c r="D18" s="139">
        <v>2.7615599999999998</v>
      </c>
      <c r="E18" s="139" t="s">
        <v>29</v>
      </c>
      <c r="F18" s="139">
        <v>1.72</v>
      </c>
      <c r="G18" s="138" t="s">
        <v>127</v>
      </c>
      <c r="H18" s="138">
        <v>171.245</v>
      </c>
      <c r="I18" s="173"/>
    </row>
    <row r="19" spans="2:9" ht="15.75">
      <c r="B19" s="138" t="s">
        <v>154</v>
      </c>
      <c r="C19" s="138"/>
      <c r="D19" s="173"/>
      <c r="E19" s="173"/>
      <c r="F19" s="173"/>
      <c r="G19" s="173"/>
      <c r="H19" s="139"/>
      <c r="I19" s="175"/>
    </row>
    <row r="20" spans="2:9" ht="15.75">
      <c r="B20" s="107" t="s">
        <v>147</v>
      </c>
      <c r="C20" s="107"/>
      <c r="D20" s="107"/>
      <c r="E20" s="107"/>
      <c r="F20" s="173"/>
      <c r="G20" s="173"/>
      <c r="H20" s="173"/>
      <c r="I20" s="173"/>
    </row>
  </sheetData>
  <mergeCells count="3">
    <mergeCell ref="D5:E5"/>
    <mergeCell ref="F5:I5"/>
    <mergeCell ref="B14:C14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B3:K107"/>
  <sheetViews>
    <sheetView workbookViewId="0">
      <selection activeCell="B3" sqref="B3:I18"/>
    </sheetView>
  </sheetViews>
  <sheetFormatPr defaultRowHeight="15"/>
  <cols>
    <col min="2" max="2" width="5.85546875" customWidth="1"/>
    <col min="3" max="3" width="16.7109375" customWidth="1"/>
    <col min="4" max="4" width="15.140625" customWidth="1"/>
    <col min="5" max="5" width="15.42578125" customWidth="1"/>
    <col min="6" max="6" width="11.7109375" customWidth="1"/>
    <col min="7" max="7" width="13.7109375" customWidth="1"/>
    <col min="8" max="8" width="11.7109375" customWidth="1"/>
    <col min="9" max="9" width="12.28515625" customWidth="1"/>
    <col min="10" max="10" width="12.42578125" customWidth="1"/>
    <col min="11" max="11" width="10.85546875" customWidth="1"/>
  </cols>
  <sheetData>
    <row r="3" spans="2:9" ht="15.75">
      <c r="B3" s="1" t="s">
        <v>0</v>
      </c>
      <c r="C3" s="1"/>
      <c r="D3" s="1"/>
      <c r="E3" s="1"/>
      <c r="F3" s="1"/>
      <c r="G3" s="1"/>
      <c r="H3" s="1"/>
      <c r="I3" s="1"/>
    </row>
    <row r="4" spans="2:9" ht="16.5" thickBot="1">
      <c r="B4" s="2" t="s">
        <v>1</v>
      </c>
      <c r="C4" s="2"/>
      <c r="D4" s="2"/>
      <c r="E4" s="2"/>
      <c r="F4" s="2"/>
      <c r="G4" s="1"/>
      <c r="H4" s="1"/>
      <c r="I4" s="1"/>
    </row>
    <row r="5" spans="2:9" ht="15.75">
      <c r="B5" s="3"/>
      <c r="C5" s="3"/>
      <c r="D5" s="167" t="s">
        <v>2</v>
      </c>
      <c r="E5" s="167"/>
      <c r="F5" s="167" t="s">
        <v>3</v>
      </c>
      <c r="G5" s="167"/>
      <c r="H5" s="167"/>
      <c r="I5" s="167"/>
    </row>
    <row r="6" spans="2:9" ht="15.75">
      <c r="B6" s="4"/>
      <c r="C6" s="5" t="s">
        <v>4</v>
      </c>
      <c r="D6" s="6" t="s">
        <v>5</v>
      </c>
      <c r="E6" s="6" t="s">
        <v>6</v>
      </c>
      <c r="F6" s="6" t="s">
        <v>5</v>
      </c>
      <c r="G6" s="6" t="s">
        <v>6</v>
      </c>
      <c r="H6" s="6" t="s">
        <v>7</v>
      </c>
      <c r="I6" s="6" t="s">
        <v>8</v>
      </c>
    </row>
    <row r="7" spans="2:9" ht="15.75">
      <c r="B7" s="7" t="s">
        <v>9</v>
      </c>
      <c r="C7" s="7" t="s">
        <v>10</v>
      </c>
      <c r="D7" s="8">
        <v>705072</v>
      </c>
      <c r="E7" s="8">
        <v>120739993</v>
      </c>
      <c r="F7" s="8">
        <v>1947102.8627520001</v>
      </c>
      <c r="G7" s="8">
        <v>333431459.50903803</v>
      </c>
      <c r="H7" s="9">
        <v>193.855499714557</v>
      </c>
      <c r="I7" s="8">
        <v>1132036.548111628</v>
      </c>
    </row>
    <row r="8" spans="2:9" ht="15.75">
      <c r="B8" s="7" t="s">
        <v>11</v>
      </c>
      <c r="C8" s="7" t="s">
        <v>12</v>
      </c>
      <c r="D8" s="8">
        <v>39423</v>
      </c>
      <c r="E8" s="8">
        <v>6750935</v>
      </c>
      <c r="F8" s="8">
        <v>108869.21641800001</v>
      </c>
      <c r="G8" s="8">
        <v>18643152.564210001</v>
      </c>
      <c r="H8" s="9">
        <v>10.839042188494187</v>
      </c>
      <c r="I8" s="8">
        <v>63296.056056976755</v>
      </c>
    </row>
    <row r="9" spans="2:9" ht="15.75">
      <c r="B9" s="7" t="s">
        <v>13</v>
      </c>
      <c r="C9" s="7" t="s">
        <v>14</v>
      </c>
      <c r="D9" s="8">
        <v>475197</v>
      </c>
      <c r="E9" s="8">
        <v>81375085</v>
      </c>
      <c r="F9" s="8">
        <v>1312287.8785020001</v>
      </c>
      <c r="G9" s="8">
        <v>224722667.98311001</v>
      </c>
      <c r="H9" s="9">
        <v>130.65271394366863</v>
      </c>
      <c r="I9" s="8">
        <v>762958.06889651169</v>
      </c>
    </row>
    <row r="10" spans="2:9" ht="15.75">
      <c r="B10" s="7" t="s">
        <v>15</v>
      </c>
      <c r="C10" s="7" t="s">
        <v>16</v>
      </c>
      <c r="D10" s="8">
        <v>44396</v>
      </c>
      <c r="E10" s="8">
        <v>7602669</v>
      </c>
      <c r="F10" s="8">
        <v>122602.48413600001</v>
      </c>
      <c r="G10" s="8">
        <v>20995272.219654001</v>
      </c>
      <c r="H10" s="9">
        <v>12.206553616077908</v>
      </c>
      <c r="I10" s="8">
        <v>71280.514032558145</v>
      </c>
    </row>
    <row r="11" spans="2:9" ht="15.75">
      <c r="B11" s="7" t="s">
        <v>17</v>
      </c>
      <c r="C11" s="7" t="s">
        <v>18</v>
      </c>
      <c r="D11" s="10">
        <v>823</v>
      </c>
      <c r="E11" s="8">
        <v>140875</v>
      </c>
      <c r="F11" s="8">
        <v>2272.768818</v>
      </c>
      <c r="G11" s="8">
        <v>389035.61025000003</v>
      </c>
      <c r="H11" s="9">
        <v>0</v>
      </c>
      <c r="I11" s="8">
        <v>0</v>
      </c>
    </row>
    <row r="12" spans="2:9" ht="15.75">
      <c r="B12" s="4" t="s">
        <v>19</v>
      </c>
      <c r="C12" s="4" t="s">
        <v>20</v>
      </c>
      <c r="D12" s="11">
        <v>2143</v>
      </c>
      <c r="E12" s="11">
        <v>366997</v>
      </c>
      <c r="F12" s="11">
        <v>5918.035938</v>
      </c>
      <c r="G12" s="11">
        <v>1013486.4373020001</v>
      </c>
      <c r="H12" s="12">
        <v>0.58923630075697686</v>
      </c>
      <c r="I12" s="11">
        <v>3440.7185686046514</v>
      </c>
    </row>
    <row r="13" spans="2:9" ht="15.75">
      <c r="B13" s="168" t="s">
        <v>21</v>
      </c>
      <c r="C13" s="168"/>
      <c r="D13" s="13">
        <v>1267053</v>
      </c>
      <c r="E13" s="13">
        <v>216976554</v>
      </c>
      <c r="F13" s="13">
        <v>3499053.2465639994</v>
      </c>
      <c r="G13" s="13">
        <v>599195074.32356405</v>
      </c>
      <c r="H13" s="14">
        <v>348.14304576355465</v>
      </c>
      <c r="I13" s="13">
        <v>2033011.9056662794</v>
      </c>
    </row>
    <row r="14" spans="2:9" ht="15.75">
      <c r="B14" s="15">
        <v>8</v>
      </c>
      <c r="C14" s="16" t="s">
        <v>22</v>
      </c>
      <c r="D14" s="17"/>
      <c r="E14" s="17"/>
      <c r="F14" s="18">
        <v>0.05</v>
      </c>
      <c r="G14" s="17"/>
      <c r="H14" s="19">
        <v>17.407152288177734</v>
      </c>
      <c r="I14" s="20">
        <v>101650.57250242478</v>
      </c>
    </row>
    <row r="15" spans="2:9" ht="16.5" thickBot="1">
      <c r="B15" s="21">
        <v>9</v>
      </c>
      <c r="C15" s="22" t="s">
        <v>23</v>
      </c>
      <c r="D15" s="23"/>
      <c r="E15" s="23"/>
      <c r="F15" s="24"/>
      <c r="G15" s="23"/>
      <c r="H15" s="25">
        <v>365.55019805173237</v>
      </c>
      <c r="I15" s="23">
        <v>2134662.4781687041</v>
      </c>
    </row>
    <row r="16" spans="2:9" ht="15.75">
      <c r="B16" s="3" t="s">
        <v>24</v>
      </c>
      <c r="C16" s="26"/>
      <c r="D16" s="27"/>
      <c r="E16" s="27"/>
      <c r="F16" s="27"/>
      <c r="G16" s="27"/>
      <c r="H16" s="27"/>
      <c r="I16" s="28"/>
    </row>
    <row r="17" spans="2:9" ht="15.75">
      <c r="B17" s="169" t="s">
        <v>25</v>
      </c>
      <c r="C17" s="169"/>
      <c r="D17" s="7"/>
      <c r="E17" s="7" t="s">
        <v>26</v>
      </c>
      <c r="F17" s="7">
        <v>2.7615599999999998</v>
      </c>
      <c r="G17" s="3" t="s">
        <v>27</v>
      </c>
      <c r="I17" s="3">
        <v>171.245</v>
      </c>
    </row>
    <row r="18" spans="2:9" ht="15.75">
      <c r="B18" s="170" t="s">
        <v>28</v>
      </c>
      <c r="C18" s="170"/>
      <c r="D18" s="170"/>
      <c r="E18" s="170"/>
      <c r="F18" s="7" t="s">
        <v>29</v>
      </c>
      <c r="G18" s="7">
        <v>1.72</v>
      </c>
      <c r="H18" s="7"/>
      <c r="I18" s="29"/>
    </row>
    <row r="22" spans="2:9" ht="15.75">
      <c r="B22" s="26" t="s">
        <v>0</v>
      </c>
      <c r="C22" s="26"/>
      <c r="D22" s="26"/>
      <c r="E22" s="26"/>
      <c r="F22" s="30"/>
    </row>
    <row r="23" spans="2:9" ht="16.5" thickBot="1">
      <c r="B23" s="146" t="s">
        <v>30</v>
      </c>
      <c r="C23" s="146"/>
      <c r="D23" s="146"/>
      <c r="E23" s="146"/>
      <c r="F23" s="146"/>
    </row>
    <row r="24" spans="2:9" ht="15.75">
      <c r="B24" s="31" t="s">
        <v>31</v>
      </c>
      <c r="C24" s="147" t="s">
        <v>32</v>
      </c>
      <c r="D24" s="149" t="s">
        <v>33</v>
      </c>
      <c r="E24" s="151" t="s">
        <v>34</v>
      </c>
      <c r="F24" s="32" t="s">
        <v>35</v>
      </c>
    </row>
    <row r="25" spans="2:9" ht="15.75">
      <c r="B25" s="33" t="s">
        <v>36</v>
      </c>
      <c r="C25" s="148"/>
      <c r="D25" s="150"/>
      <c r="E25" s="152"/>
      <c r="F25" s="34" t="s">
        <v>37</v>
      </c>
    </row>
    <row r="26" spans="2:9" ht="15.75">
      <c r="B26" s="35" t="s">
        <v>38</v>
      </c>
      <c r="C26" s="35" t="s">
        <v>32</v>
      </c>
      <c r="D26" s="36">
        <v>0</v>
      </c>
      <c r="E26" s="37">
        <v>6213978.787878789</v>
      </c>
      <c r="F26" s="38">
        <v>0</v>
      </c>
    </row>
    <row r="27" spans="2:9" ht="15.75">
      <c r="B27" s="35" t="s">
        <v>39</v>
      </c>
      <c r="C27" s="35"/>
      <c r="D27" s="36"/>
      <c r="E27" s="37"/>
      <c r="F27" s="38"/>
    </row>
    <row r="28" spans="2:9" ht="15.75">
      <c r="B28" s="35" t="s">
        <v>40</v>
      </c>
      <c r="C28" s="35" t="s">
        <v>41</v>
      </c>
      <c r="D28" s="36">
        <v>9</v>
      </c>
      <c r="E28" s="37">
        <v>131515.15151515152</v>
      </c>
      <c r="F28" s="38">
        <v>1.1836363636363638</v>
      </c>
    </row>
    <row r="29" spans="2:9" ht="15.75">
      <c r="B29" s="35" t="s">
        <v>42</v>
      </c>
      <c r="C29" s="35" t="s">
        <v>43</v>
      </c>
      <c r="D29" s="36">
        <v>1</v>
      </c>
      <c r="E29" s="37">
        <v>1733766.2337662338</v>
      </c>
      <c r="F29" s="38">
        <v>1.7337662337662338</v>
      </c>
    </row>
    <row r="30" spans="2:9" ht="15.75">
      <c r="B30" s="35" t="s">
        <v>44</v>
      </c>
      <c r="C30" s="35" t="s">
        <v>32</v>
      </c>
      <c r="D30" s="36">
        <v>0</v>
      </c>
      <c r="E30" s="37">
        <v>477575.75757575757</v>
      </c>
      <c r="F30" s="38">
        <v>0</v>
      </c>
    </row>
    <row r="31" spans="2:9" ht="15.75">
      <c r="B31" s="39" t="s">
        <v>45</v>
      </c>
      <c r="C31" s="39" t="s">
        <v>46</v>
      </c>
      <c r="D31" s="36">
        <v>19</v>
      </c>
      <c r="E31" s="37">
        <v>136969.69696969699</v>
      </c>
      <c r="F31" s="38">
        <v>2.6024242424242434</v>
      </c>
    </row>
    <row r="32" spans="2:9" ht="16.5" thickBot="1">
      <c r="B32" s="40" t="s">
        <v>47</v>
      </c>
      <c r="C32" s="41"/>
      <c r="D32" s="41"/>
      <c r="E32" s="41"/>
      <c r="F32" s="42">
        <v>5.5198268398268411</v>
      </c>
    </row>
    <row r="33" spans="2:11" ht="15.75">
      <c r="B33" s="144" t="s">
        <v>48</v>
      </c>
      <c r="C33" s="144"/>
      <c r="D33" s="144"/>
      <c r="E33" s="144"/>
      <c r="F33" s="144"/>
    </row>
    <row r="37" spans="2:11" ht="15.75">
      <c r="B37" s="43" t="s">
        <v>49</v>
      </c>
      <c r="C37" s="44"/>
      <c r="D37" s="44"/>
      <c r="E37" s="44"/>
      <c r="F37" s="44"/>
      <c r="G37" s="44"/>
      <c r="H37" s="44"/>
      <c r="I37" s="44"/>
      <c r="J37" s="44"/>
      <c r="K37" s="44"/>
    </row>
    <row r="38" spans="2:11" ht="16.5" thickBot="1">
      <c r="B38" s="45" t="s">
        <v>50</v>
      </c>
      <c r="C38" s="46"/>
      <c r="D38" s="46"/>
      <c r="E38" s="46"/>
      <c r="F38" s="46"/>
      <c r="G38" s="46"/>
      <c r="H38" s="46"/>
      <c r="I38" s="46"/>
      <c r="J38" s="47"/>
      <c r="K38" s="46"/>
    </row>
    <row r="39" spans="2:11" ht="15.75" customHeight="1">
      <c r="B39" s="154" t="s">
        <v>43</v>
      </c>
      <c r="C39" s="154"/>
      <c r="D39" s="154" t="s">
        <v>51</v>
      </c>
      <c r="E39" s="154" t="s">
        <v>52</v>
      </c>
      <c r="F39" s="154" t="s">
        <v>53</v>
      </c>
      <c r="G39" s="154" t="s">
        <v>54</v>
      </c>
      <c r="H39" s="153" t="s">
        <v>7</v>
      </c>
      <c r="I39" s="153"/>
      <c r="J39" s="153"/>
      <c r="K39" s="153"/>
    </row>
    <row r="40" spans="2:11" ht="15" customHeight="1">
      <c r="B40" s="155"/>
      <c r="C40" s="155"/>
      <c r="D40" s="155"/>
      <c r="E40" s="155"/>
      <c r="F40" s="155"/>
      <c r="G40" s="155"/>
      <c r="H40" s="34" t="s">
        <v>55</v>
      </c>
      <c r="I40" s="34" t="s">
        <v>56</v>
      </c>
      <c r="J40" s="34" t="s">
        <v>57</v>
      </c>
      <c r="K40" s="34" t="s">
        <v>58</v>
      </c>
    </row>
    <row r="41" spans="2:11" ht="15.75">
      <c r="B41" s="48" t="s">
        <v>59</v>
      </c>
      <c r="C41" s="49" t="s">
        <v>60</v>
      </c>
      <c r="D41" s="50">
        <v>8.9</v>
      </c>
      <c r="E41" s="51">
        <v>10</v>
      </c>
      <c r="F41" s="51">
        <v>1</v>
      </c>
      <c r="G41" s="51"/>
      <c r="H41" s="52">
        <v>2.0489052273530031</v>
      </c>
      <c r="I41" s="52">
        <v>18.235256523441727</v>
      </c>
      <c r="J41" s="52">
        <v>2.7352884785162588</v>
      </c>
      <c r="K41" s="50">
        <v>20.970545001957987</v>
      </c>
    </row>
    <row r="42" spans="2:11" ht="16.5" thickBot="1">
      <c r="B42" s="53" t="s">
        <v>61</v>
      </c>
      <c r="C42" s="54"/>
      <c r="D42" s="55">
        <v>8.9</v>
      </c>
      <c r="E42" s="56">
        <v>10</v>
      </c>
      <c r="F42" s="56">
        <v>1</v>
      </c>
      <c r="G42" s="56"/>
      <c r="H42" s="57"/>
      <c r="I42" s="55">
        <v>18.235256523441727</v>
      </c>
      <c r="J42" s="55">
        <v>2.7352884785162588</v>
      </c>
      <c r="K42" s="55">
        <v>20.970545001957987</v>
      </c>
    </row>
    <row r="43" spans="2:11" ht="15.75">
      <c r="B43" s="58" t="s">
        <v>62</v>
      </c>
      <c r="C43" s="48"/>
      <c r="D43" s="59"/>
      <c r="E43" s="60"/>
      <c r="F43" s="60"/>
      <c r="G43" s="48"/>
      <c r="H43" s="44"/>
      <c r="I43" s="44"/>
      <c r="J43" s="44"/>
      <c r="K43" s="44"/>
    </row>
    <row r="47" spans="2:11" ht="15.75">
      <c r="B47" s="61" t="s">
        <v>0</v>
      </c>
      <c r="C47" s="30"/>
      <c r="D47" s="62"/>
      <c r="E47" s="62"/>
    </row>
    <row r="48" spans="2:11" ht="15.75">
      <c r="B48" s="63" t="s">
        <v>63</v>
      </c>
      <c r="C48" s="62"/>
      <c r="D48" s="62"/>
      <c r="E48" s="62"/>
    </row>
    <row r="49" spans="2:5" ht="16.5" thickBot="1">
      <c r="B49" s="63" t="s">
        <v>64</v>
      </c>
      <c r="C49" s="46"/>
      <c r="D49" s="46"/>
      <c r="E49" s="46"/>
    </row>
    <row r="50" spans="2:5" ht="15.75">
      <c r="B50" s="159" t="s">
        <v>65</v>
      </c>
      <c r="C50" s="160" t="s">
        <v>66</v>
      </c>
      <c r="D50" s="160"/>
      <c r="E50" s="160"/>
    </row>
    <row r="51" spans="2:5">
      <c r="B51" s="149"/>
      <c r="C51" s="161" t="s">
        <v>67</v>
      </c>
      <c r="D51" s="161" t="s">
        <v>68</v>
      </c>
      <c r="E51" s="161" t="s">
        <v>69</v>
      </c>
    </row>
    <row r="52" spans="2:5">
      <c r="B52" s="149"/>
      <c r="C52" s="150"/>
      <c r="D52" s="150"/>
      <c r="E52" s="150"/>
    </row>
    <row r="53" spans="2:5" ht="15.75">
      <c r="B53" s="150"/>
      <c r="C53" s="64" t="s">
        <v>70</v>
      </c>
      <c r="D53" s="64" t="s">
        <v>70</v>
      </c>
      <c r="E53" s="64" t="s">
        <v>70</v>
      </c>
    </row>
    <row r="54" spans="2:5" ht="15.75">
      <c r="B54" s="65" t="s">
        <v>71</v>
      </c>
      <c r="C54" s="66">
        <v>1340</v>
      </c>
      <c r="D54" s="66">
        <v>1850</v>
      </c>
      <c r="E54" s="66">
        <v>510</v>
      </c>
    </row>
    <row r="55" spans="2:5" ht="15.75">
      <c r="B55" s="65" t="s">
        <v>72</v>
      </c>
      <c r="C55" s="66">
        <v>1400</v>
      </c>
      <c r="D55" s="66">
        <v>1850</v>
      </c>
      <c r="E55" s="66">
        <v>450</v>
      </c>
    </row>
    <row r="56" spans="2:5" ht="15.75">
      <c r="B56" s="65" t="s">
        <v>73</v>
      </c>
      <c r="C56" s="66">
        <v>1400</v>
      </c>
      <c r="D56" s="66">
        <v>1850</v>
      </c>
      <c r="E56" s="66">
        <v>450</v>
      </c>
    </row>
    <row r="57" spans="2:5" ht="15.75">
      <c r="B57" s="65" t="s">
        <v>74</v>
      </c>
      <c r="C57" s="66">
        <v>1400</v>
      </c>
      <c r="D57" s="66">
        <v>1850</v>
      </c>
      <c r="E57" s="66">
        <v>450</v>
      </c>
    </row>
    <row r="58" spans="2:5" ht="15.75">
      <c r="B58" s="65" t="s">
        <v>75</v>
      </c>
      <c r="C58" s="66">
        <v>1400</v>
      </c>
      <c r="D58" s="66">
        <v>1850</v>
      </c>
      <c r="E58" s="66">
        <v>450</v>
      </c>
    </row>
    <row r="59" spans="2:5" ht="15.75">
      <c r="B59" s="65" t="s">
        <v>76</v>
      </c>
      <c r="C59" s="66">
        <v>1400</v>
      </c>
      <c r="D59" s="66">
        <v>1850</v>
      </c>
      <c r="E59" s="66">
        <v>450</v>
      </c>
    </row>
    <row r="60" spans="2:5" ht="15.75">
      <c r="B60" s="65" t="s">
        <v>77</v>
      </c>
      <c r="C60" s="66">
        <v>1400</v>
      </c>
      <c r="D60" s="66">
        <v>1850</v>
      </c>
      <c r="E60" s="66">
        <v>450</v>
      </c>
    </row>
    <row r="61" spans="2:5" ht="15.75">
      <c r="B61" s="65" t="s">
        <v>78</v>
      </c>
      <c r="C61" s="66">
        <v>1400</v>
      </c>
      <c r="D61" s="66">
        <v>1850</v>
      </c>
      <c r="E61" s="66">
        <v>450</v>
      </c>
    </row>
    <row r="62" spans="2:5" ht="15.75">
      <c r="B62" s="65" t="s">
        <v>79</v>
      </c>
      <c r="C62" s="66">
        <v>1400</v>
      </c>
      <c r="D62" s="66">
        <v>1850</v>
      </c>
      <c r="E62" s="66">
        <v>450</v>
      </c>
    </row>
    <row r="63" spans="2:5" ht="15.75">
      <c r="B63" s="67" t="s">
        <v>60</v>
      </c>
      <c r="C63" s="68">
        <v>2200</v>
      </c>
      <c r="D63" s="68">
        <v>2200</v>
      </c>
      <c r="E63" s="68">
        <v>0</v>
      </c>
    </row>
    <row r="64" spans="2:5" ht="15.75">
      <c r="B64" s="63" t="s">
        <v>80</v>
      </c>
      <c r="C64" s="69">
        <v>13400</v>
      </c>
      <c r="D64" s="69">
        <v>17000</v>
      </c>
      <c r="E64" s="69">
        <v>3600</v>
      </c>
    </row>
    <row r="65" spans="2:8" ht="15.75">
      <c r="B65" s="70" t="s">
        <v>81</v>
      </c>
      <c r="C65" s="71"/>
      <c r="D65" s="71"/>
      <c r="E65" s="72">
        <v>2.0489052273530031</v>
      </c>
    </row>
    <row r="66" spans="2:8" ht="16.5" thickBot="1">
      <c r="B66" s="45" t="s">
        <v>82</v>
      </c>
      <c r="C66" s="73"/>
      <c r="D66" s="73"/>
      <c r="E66" s="74">
        <v>7.3760588184708116</v>
      </c>
    </row>
    <row r="67" spans="2:8" ht="15.75">
      <c r="B67" s="62" t="s">
        <v>62</v>
      </c>
      <c r="C67" s="62"/>
      <c r="D67" s="62"/>
      <c r="E67" s="62"/>
    </row>
    <row r="71" spans="2:8" ht="15.75">
      <c r="B71" s="43" t="s">
        <v>0</v>
      </c>
      <c r="C71" s="44"/>
      <c r="D71" s="44"/>
      <c r="E71" s="44"/>
      <c r="F71" s="44"/>
      <c r="G71" s="44"/>
      <c r="H71" s="44"/>
    </row>
    <row r="72" spans="2:8" ht="16.5" thickBot="1">
      <c r="B72" s="45" t="s">
        <v>83</v>
      </c>
      <c r="C72" s="45"/>
      <c r="D72" s="45"/>
      <c r="E72" s="45"/>
      <c r="F72" s="46"/>
      <c r="G72" s="62"/>
      <c r="H72" s="44"/>
    </row>
    <row r="73" spans="2:8" ht="15.75">
      <c r="B73" s="162" t="s">
        <v>84</v>
      </c>
      <c r="C73" s="162" t="s">
        <v>85</v>
      </c>
      <c r="D73" s="162" t="s">
        <v>47</v>
      </c>
      <c r="E73" s="75">
        <v>2010</v>
      </c>
      <c r="F73" s="34">
        <v>2015</v>
      </c>
      <c r="G73" s="76">
        <v>2030</v>
      </c>
      <c r="H73" s="76">
        <v>2045</v>
      </c>
    </row>
    <row r="74" spans="2:8" ht="16.5" thickBot="1">
      <c r="B74" s="163"/>
      <c r="C74" s="163"/>
      <c r="D74" s="163"/>
      <c r="E74" s="77"/>
      <c r="F74" s="78" t="s">
        <v>86</v>
      </c>
      <c r="G74" s="78" t="s">
        <v>87</v>
      </c>
      <c r="H74" s="78" t="s">
        <v>88</v>
      </c>
    </row>
    <row r="75" spans="2:8" ht="15.75">
      <c r="B75" s="43" t="s">
        <v>89</v>
      </c>
      <c r="C75" s="44"/>
      <c r="D75" s="79"/>
      <c r="E75" s="80"/>
      <c r="F75" s="80"/>
      <c r="G75" s="80"/>
      <c r="H75" s="80"/>
    </row>
    <row r="76" spans="2:8" ht="15.75">
      <c r="B76" s="62" t="s">
        <v>90</v>
      </c>
      <c r="C76" s="48" t="s">
        <v>46</v>
      </c>
      <c r="D76" s="81">
        <v>18</v>
      </c>
      <c r="E76" s="82"/>
      <c r="F76" s="82">
        <v>7</v>
      </c>
      <c r="G76" s="83">
        <v>6</v>
      </c>
      <c r="H76" s="83">
        <v>5</v>
      </c>
    </row>
    <row r="77" spans="2:8" ht="15.75">
      <c r="B77" s="44" t="s">
        <v>91</v>
      </c>
      <c r="C77" s="80" t="s">
        <v>46</v>
      </c>
      <c r="D77" s="81">
        <v>1</v>
      </c>
      <c r="E77" s="82"/>
      <c r="F77" s="82">
        <v>1</v>
      </c>
      <c r="G77" s="83">
        <v>0</v>
      </c>
      <c r="H77" s="83">
        <v>0</v>
      </c>
    </row>
    <row r="78" spans="2:8" ht="15.75">
      <c r="B78" s="84" t="s">
        <v>92</v>
      </c>
      <c r="C78" s="85"/>
      <c r="D78" s="34"/>
      <c r="E78" s="85"/>
      <c r="F78" s="85"/>
      <c r="G78" s="85"/>
      <c r="H78" s="85"/>
    </row>
    <row r="79" spans="2:8" ht="15.75">
      <c r="B79" s="86" t="s">
        <v>93</v>
      </c>
      <c r="C79" s="85" t="s">
        <v>94</v>
      </c>
      <c r="D79" s="87">
        <v>331</v>
      </c>
      <c r="E79" s="88"/>
      <c r="F79" s="88">
        <v>137</v>
      </c>
      <c r="G79" s="88">
        <v>114</v>
      </c>
      <c r="H79" s="88">
        <v>80</v>
      </c>
    </row>
    <row r="80" spans="2:8" ht="15.75">
      <c r="B80" s="43" t="s">
        <v>95</v>
      </c>
      <c r="C80" s="44"/>
      <c r="D80" s="79"/>
      <c r="E80" s="80"/>
      <c r="F80" s="80"/>
      <c r="G80" s="80"/>
      <c r="H80" s="80"/>
    </row>
    <row r="81" spans="2:8" ht="15.75">
      <c r="B81" s="44" t="s">
        <v>96</v>
      </c>
      <c r="C81" s="80" t="s">
        <v>97</v>
      </c>
      <c r="D81" s="79"/>
      <c r="E81" s="80"/>
      <c r="F81" s="83">
        <v>2600000</v>
      </c>
      <c r="G81" s="89">
        <v>2600000</v>
      </c>
      <c r="H81" s="89">
        <v>2600000</v>
      </c>
    </row>
    <row r="82" spans="2:8" ht="15.75">
      <c r="B82" s="44" t="s">
        <v>98</v>
      </c>
      <c r="C82" s="80" t="s">
        <v>97</v>
      </c>
      <c r="D82" s="79"/>
      <c r="E82" s="80"/>
      <c r="F82" s="83">
        <v>1700000</v>
      </c>
      <c r="G82" s="89">
        <v>1700000</v>
      </c>
      <c r="H82" s="89">
        <v>1700000</v>
      </c>
    </row>
    <row r="83" spans="2:8" ht="15.75">
      <c r="B83" s="86" t="s">
        <v>99</v>
      </c>
      <c r="C83" s="85" t="s">
        <v>100</v>
      </c>
      <c r="D83" s="85"/>
      <c r="E83" s="85"/>
      <c r="F83" s="88">
        <v>120000</v>
      </c>
      <c r="G83" s="88">
        <v>120000</v>
      </c>
      <c r="H83" s="88">
        <v>120000</v>
      </c>
    </row>
    <row r="84" spans="2:8" ht="15.75">
      <c r="B84" s="43" t="s">
        <v>101</v>
      </c>
      <c r="C84" s="44"/>
      <c r="D84" s="80"/>
      <c r="E84" s="80"/>
      <c r="F84" s="80"/>
      <c r="G84" s="80"/>
      <c r="H84" s="80"/>
    </row>
    <row r="85" spans="2:8" ht="15.75">
      <c r="B85" s="43" t="s">
        <v>102</v>
      </c>
      <c r="C85" s="79" t="s">
        <v>37</v>
      </c>
      <c r="D85" s="72">
        <v>48.5</v>
      </c>
      <c r="E85" s="90">
        <v>0</v>
      </c>
      <c r="F85" s="90">
        <v>19.899999999999999</v>
      </c>
      <c r="G85" s="90">
        <v>15.6</v>
      </c>
      <c r="H85" s="90">
        <v>13</v>
      </c>
    </row>
    <row r="86" spans="2:8" ht="15.75">
      <c r="B86" s="43" t="s">
        <v>103</v>
      </c>
      <c r="C86" s="34" t="s">
        <v>37</v>
      </c>
      <c r="D86" s="91">
        <v>39.72</v>
      </c>
      <c r="E86" s="90">
        <v>0</v>
      </c>
      <c r="F86" s="90">
        <v>16.440000000000001</v>
      </c>
      <c r="G86" s="90">
        <v>13.68</v>
      </c>
      <c r="H86" s="90">
        <v>9.6</v>
      </c>
    </row>
    <row r="87" spans="2:8" ht="16.5" thickBot="1">
      <c r="B87" s="57" t="s">
        <v>104</v>
      </c>
      <c r="C87" s="54" t="s">
        <v>37</v>
      </c>
      <c r="D87" s="92">
        <v>88.22</v>
      </c>
      <c r="E87" s="92">
        <v>0</v>
      </c>
      <c r="F87" s="92">
        <v>36.340000000000003</v>
      </c>
      <c r="G87" s="92">
        <v>29.28</v>
      </c>
      <c r="H87" s="92">
        <v>22.6</v>
      </c>
    </row>
    <row r="88" spans="2:8" ht="15.75">
      <c r="B88" s="93" t="s">
        <v>105</v>
      </c>
      <c r="C88" s="44"/>
      <c r="D88" s="44"/>
      <c r="E88" s="44"/>
      <c r="F88" s="44"/>
      <c r="G88" s="44"/>
      <c r="H88" s="44"/>
    </row>
    <row r="89" spans="2:8" ht="15.75">
      <c r="B89" s="58" t="s">
        <v>62</v>
      </c>
      <c r="C89" s="44"/>
      <c r="D89" s="44"/>
      <c r="E89" s="44"/>
      <c r="F89" s="44"/>
      <c r="G89" s="44"/>
      <c r="H89" s="44"/>
    </row>
    <row r="93" spans="2:8" ht="15.75">
      <c r="B93" s="43" t="s">
        <v>106</v>
      </c>
      <c r="C93" s="43"/>
      <c r="D93" s="43"/>
    </row>
    <row r="94" spans="2:8" ht="16.5" thickBot="1">
      <c r="B94" s="164" t="s">
        <v>107</v>
      </c>
      <c r="C94" s="164"/>
      <c r="D94" s="164"/>
    </row>
    <row r="95" spans="2:8" ht="15.75">
      <c r="B95" s="165" t="s">
        <v>4</v>
      </c>
      <c r="C95" s="165"/>
      <c r="D95" s="94" t="s">
        <v>35</v>
      </c>
    </row>
    <row r="96" spans="2:8" ht="15.75">
      <c r="B96" s="166"/>
      <c r="C96" s="166"/>
      <c r="D96" s="34" t="s">
        <v>37</v>
      </c>
    </row>
    <row r="97" spans="2:6" ht="15.75">
      <c r="B97" s="62" t="s">
        <v>108</v>
      </c>
      <c r="C97" s="70"/>
      <c r="D97" s="95">
        <v>1.7881485458865718</v>
      </c>
    </row>
    <row r="98" spans="2:6" ht="15.75">
      <c r="B98" s="62" t="s">
        <v>109</v>
      </c>
      <c r="C98" s="62"/>
      <c r="D98" s="95">
        <v>2.9170945527277601</v>
      </c>
    </row>
    <row r="99" spans="2:6" ht="15.75">
      <c r="B99" s="62" t="s">
        <v>110</v>
      </c>
      <c r="C99" s="62"/>
      <c r="D99" s="95">
        <v>2.4888042233765644</v>
      </c>
    </row>
    <row r="100" spans="2:6" ht="15.75">
      <c r="B100" s="62" t="s">
        <v>111</v>
      </c>
      <c r="C100" s="62"/>
      <c r="D100" s="95">
        <v>0.20998174058511476</v>
      </c>
    </row>
    <row r="101" spans="2:6" ht="15.75">
      <c r="B101" s="86" t="s">
        <v>112</v>
      </c>
      <c r="C101" s="86"/>
      <c r="D101" s="95">
        <v>1.2966899325807753</v>
      </c>
    </row>
    <row r="102" spans="2:6" ht="16.5" thickBot="1">
      <c r="B102" s="96" t="s">
        <v>113</v>
      </c>
      <c r="C102" s="96"/>
      <c r="D102" s="92">
        <v>8.7007189951567874</v>
      </c>
      <c r="F102">
        <v>8.7007189951567874</v>
      </c>
    </row>
    <row r="103" spans="2:6" ht="15.75">
      <c r="B103" s="62" t="s">
        <v>62</v>
      </c>
      <c r="C103" s="62"/>
      <c r="D103" s="62"/>
    </row>
    <row r="106" spans="2:6">
      <c r="D106" s="97">
        <v>496.33734770714477</v>
      </c>
    </row>
    <row r="107" spans="2:6">
      <c r="D107" s="97">
        <v>496.33734770714483</v>
      </c>
      <c r="E107">
        <v>0</v>
      </c>
    </row>
  </sheetData>
  <mergeCells count="26">
    <mergeCell ref="B23:F23"/>
    <mergeCell ref="D5:E5"/>
    <mergeCell ref="F5:I5"/>
    <mergeCell ref="B13:C13"/>
    <mergeCell ref="B17:C17"/>
    <mergeCell ref="B18:E18"/>
    <mergeCell ref="C24:C25"/>
    <mergeCell ref="D24:D25"/>
    <mergeCell ref="E24:E25"/>
    <mergeCell ref="B33:F33"/>
    <mergeCell ref="B39:C40"/>
    <mergeCell ref="D39:D40"/>
    <mergeCell ref="E39:E40"/>
    <mergeCell ref="F39:F40"/>
    <mergeCell ref="G39:G40"/>
    <mergeCell ref="H39:K39"/>
    <mergeCell ref="B50:B53"/>
    <mergeCell ref="C50:E50"/>
    <mergeCell ref="C51:C52"/>
    <mergeCell ref="D51:D52"/>
    <mergeCell ref="E51:E52"/>
    <mergeCell ref="B73:B74"/>
    <mergeCell ref="C73:C74"/>
    <mergeCell ref="D73:D74"/>
    <mergeCell ref="B94:D94"/>
    <mergeCell ref="B95:C96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TAB A.2.6.1</vt:lpstr>
      <vt:lpstr>TAB A.2.6.2</vt:lpstr>
      <vt:lpstr>TAB A.2.6.3</vt:lpstr>
      <vt:lpstr>TAB A.2.6.4</vt:lpstr>
      <vt:lpstr>TAB A.2.6.5</vt:lpstr>
      <vt:lpstr>TAB A.2.6.6</vt:lpstr>
      <vt:lpstr>TAB A.2.6.7</vt:lpstr>
      <vt:lpstr>TRECHO CASC FRONTBR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2011-05-03T13:38:26Z</dcterms:created>
  <dcterms:modified xsi:type="dcterms:W3CDTF">2011-08-25T20:12:38Z</dcterms:modified>
</cp:coreProperties>
</file>