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 9.4.9 Consumo Diesel e Lub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P180" i="1"/>
  <c r="O180"/>
  <c r="N180"/>
  <c r="M180"/>
  <c r="L180"/>
  <c r="I180"/>
  <c r="H180"/>
  <c r="F180"/>
  <c r="E180"/>
  <c r="P122"/>
  <c r="O122"/>
  <c r="N122"/>
  <c r="M122"/>
  <c r="L122"/>
  <c r="I122"/>
  <c r="H122"/>
  <c r="F122"/>
  <c r="E122"/>
  <c r="P64"/>
  <c r="O64"/>
  <c r="N64"/>
  <c r="M64"/>
  <c r="L64"/>
  <c r="I64"/>
  <c r="H64"/>
  <c r="F64"/>
  <c r="E64"/>
  <c r="P6"/>
  <c r="O6"/>
  <c r="N6"/>
  <c r="M6"/>
  <c r="L6"/>
  <c r="I6"/>
  <c r="H6"/>
  <c r="F6"/>
  <c r="E6"/>
  <c r="D186"/>
  <c r="P183"/>
  <c r="O183"/>
  <c r="N183"/>
  <c r="M183"/>
  <c r="L183"/>
  <c r="K183"/>
  <c r="J183"/>
  <c r="I183"/>
  <c r="H183"/>
  <c r="G183"/>
  <c r="F183"/>
  <c r="E183"/>
  <c r="D183"/>
  <c r="D128"/>
  <c r="P125"/>
  <c r="O125"/>
  <c r="N125"/>
  <c r="M125"/>
  <c r="L125"/>
  <c r="K125"/>
  <c r="J125"/>
  <c r="I125"/>
  <c r="H125"/>
  <c r="G125"/>
  <c r="F125"/>
  <c r="E125"/>
  <c r="D125"/>
  <c r="D70"/>
  <c r="P67"/>
  <c r="O67"/>
  <c r="N67"/>
  <c r="M67"/>
  <c r="L67"/>
  <c r="K67"/>
  <c r="J67"/>
  <c r="I67"/>
  <c r="H67"/>
  <c r="G67"/>
  <c r="F67"/>
  <c r="E67"/>
  <c r="D67"/>
  <c r="D12"/>
  <c r="P9"/>
  <c r="O9"/>
  <c r="N9"/>
  <c r="M9"/>
  <c r="L9"/>
  <c r="K9"/>
  <c r="J9"/>
  <c r="I9"/>
  <c r="H9"/>
  <c r="G9"/>
  <c r="F9"/>
  <c r="E9"/>
  <c r="D9"/>
  <c r="E278"/>
  <c r="P278"/>
  <c r="O278"/>
  <c r="N278"/>
  <c r="M278"/>
  <c r="L278"/>
  <c r="I278"/>
  <c r="H278"/>
  <c r="F278"/>
  <c r="P249"/>
  <c r="O249"/>
  <c r="N249"/>
  <c r="M249"/>
  <c r="L249"/>
  <c r="K249"/>
  <c r="J249"/>
  <c r="I249"/>
  <c r="H249"/>
  <c r="G249"/>
  <c r="F249"/>
  <c r="E249"/>
  <c r="D249"/>
  <c r="P248"/>
  <c r="O248"/>
  <c r="N248"/>
  <c r="M248"/>
  <c r="L248"/>
  <c r="K248"/>
  <c r="J248"/>
  <c r="I248"/>
  <c r="H248"/>
  <c r="G248"/>
  <c r="F248"/>
  <c r="E248"/>
  <c r="D248"/>
  <c r="P238"/>
  <c r="O238"/>
  <c r="N238"/>
  <c r="M238"/>
  <c r="L238"/>
  <c r="I238"/>
  <c r="H238"/>
  <c r="F238"/>
  <c r="E238"/>
  <c r="P213"/>
  <c r="O213"/>
  <c r="N213"/>
  <c r="L213"/>
  <c r="H213"/>
  <c r="F213"/>
  <c r="E213"/>
  <c r="P196"/>
  <c r="O196"/>
  <c r="N196"/>
  <c r="M196"/>
  <c r="M197" s="1"/>
  <c r="L196"/>
  <c r="K196"/>
  <c r="K197" s="1"/>
  <c r="J196"/>
  <c r="I196"/>
  <c r="I197" s="1"/>
  <c r="H196"/>
  <c r="G196"/>
  <c r="G197" s="1"/>
  <c r="F196"/>
  <c r="E196"/>
  <c r="E197" s="1"/>
  <c r="D196"/>
  <c r="P195"/>
  <c r="P197" s="1"/>
  <c r="O195"/>
  <c r="N195"/>
  <c r="N197" s="1"/>
  <c r="M195"/>
  <c r="L195"/>
  <c r="L197" s="1"/>
  <c r="K195"/>
  <c r="J195"/>
  <c r="J197" s="1"/>
  <c r="I195"/>
  <c r="H195"/>
  <c r="H197" s="1"/>
  <c r="G195"/>
  <c r="F195"/>
  <c r="F197" s="1"/>
  <c r="E195"/>
  <c r="D195"/>
  <c r="D197" s="1"/>
  <c r="P192"/>
  <c r="P261" s="1"/>
  <c r="O192"/>
  <c r="O261" s="1"/>
  <c r="N192"/>
  <c r="N261" s="1"/>
  <c r="M192"/>
  <c r="M261" s="1"/>
  <c r="L192"/>
  <c r="L261" s="1"/>
  <c r="K192"/>
  <c r="K261" s="1"/>
  <c r="J192"/>
  <c r="J261" s="1"/>
  <c r="I192"/>
  <c r="I261" s="1"/>
  <c r="H192"/>
  <c r="H261" s="1"/>
  <c r="G192"/>
  <c r="G261" s="1"/>
  <c r="F192"/>
  <c r="F261" s="1"/>
  <c r="E192"/>
  <c r="E261" s="1"/>
  <c r="D192"/>
  <c r="D261" s="1"/>
  <c r="P190"/>
  <c r="O190"/>
  <c r="N190"/>
  <c r="M190"/>
  <c r="L190"/>
  <c r="K190"/>
  <c r="J190"/>
  <c r="I190"/>
  <c r="H190"/>
  <c r="G190"/>
  <c r="F190"/>
  <c r="E190"/>
  <c r="D190"/>
  <c r="P185"/>
  <c r="O185"/>
  <c r="N185"/>
  <c r="M185"/>
  <c r="L185"/>
  <c r="K185"/>
  <c r="J185"/>
  <c r="I185"/>
  <c r="H185"/>
  <c r="G185"/>
  <c r="F185"/>
  <c r="E185"/>
  <c r="D185"/>
  <c r="D187" s="1"/>
  <c r="P155"/>
  <c r="O155"/>
  <c r="N155"/>
  <c r="L155"/>
  <c r="H155"/>
  <c r="F155"/>
  <c r="E155"/>
  <c r="P138"/>
  <c r="O138"/>
  <c r="O139" s="1"/>
  <c r="N138"/>
  <c r="M138"/>
  <c r="M139" s="1"/>
  <c r="L138"/>
  <c r="K138"/>
  <c r="K139" s="1"/>
  <c r="J138"/>
  <c r="I138"/>
  <c r="I139" s="1"/>
  <c r="H138"/>
  <c r="G138"/>
  <c r="G139" s="1"/>
  <c r="F138"/>
  <c r="E138"/>
  <c r="E139" s="1"/>
  <c r="D138"/>
  <c r="P137"/>
  <c r="P139" s="1"/>
  <c r="O137"/>
  <c r="N137"/>
  <c r="N139" s="1"/>
  <c r="M137"/>
  <c r="L137"/>
  <c r="L139" s="1"/>
  <c r="K137"/>
  <c r="J137"/>
  <c r="J139" s="1"/>
  <c r="I137"/>
  <c r="H137"/>
  <c r="H139" s="1"/>
  <c r="G137"/>
  <c r="F137"/>
  <c r="F139" s="1"/>
  <c r="E137"/>
  <c r="D137"/>
  <c r="D139" s="1"/>
  <c r="P134"/>
  <c r="P260" s="1"/>
  <c r="O134"/>
  <c r="O260" s="1"/>
  <c r="N134"/>
  <c r="N260" s="1"/>
  <c r="M134"/>
  <c r="M260" s="1"/>
  <c r="L134"/>
  <c r="L260" s="1"/>
  <c r="K134"/>
  <c r="K260" s="1"/>
  <c r="J134"/>
  <c r="J260" s="1"/>
  <c r="I134"/>
  <c r="I260" s="1"/>
  <c r="H134"/>
  <c r="H260" s="1"/>
  <c r="G134"/>
  <c r="G260" s="1"/>
  <c r="F134"/>
  <c r="F260" s="1"/>
  <c r="E134"/>
  <c r="E260" s="1"/>
  <c r="D134"/>
  <c r="D260" s="1"/>
  <c r="P132"/>
  <c r="O132"/>
  <c r="N132"/>
  <c r="M132"/>
  <c r="L132"/>
  <c r="K132"/>
  <c r="J132"/>
  <c r="I132"/>
  <c r="H132"/>
  <c r="G132"/>
  <c r="F132"/>
  <c r="E132"/>
  <c r="D132"/>
  <c r="P127"/>
  <c r="O127"/>
  <c r="N127"/>
  <c r="M127"/>
  <c r="L127"/>
  <c r="K127"/>
  <c r="J127"/>
  <c r="I127"/>
  <c r="H127"/>
  <c r="G127"/>
  <c r="F127"/>
  <c r="E127"/>
  <c r="D127"/>
  <c r="D129" s="1"/>
  <c r="P97"/>
  <c r="O97"/>
  <c r="N97"/>
  <c r="L97"/>
  <c r="H97"/>
  <c r="F97"/>
  <c r="E97"/>
  <c r="P80"/>
  <c r="O80"/>
  <c r="O81" s="1"/>
  <c r="N80"/>
  <c r="M80"/>
  <c r="M81" s="1"/>
  <c r="L80"/>
  <c r="K80"/>
  <c r="K81" s="1"/>
  <c r="J80"/>
  <c r="I80"/>
  <c r="I81" s="1"/>
  <c r="H80"/>
  <c r="G80"/>
  <c r="G81" s="1"/>
  <c r="F80"/>
  <c r="E80"/>
  <c r="E81" s="1"/>
  <c r="D80"/>
  <c r="P79"/>
  <c r="P81" s="1"/>
  <c r="O79"/>
  <c r="N79"/>
  <c r="N81" s="1"/>
  <c r="M79"/>
  <c r="L79"/>
  <c r="L81" s="1"/>
  <c r="K79"/>
  <c r="J79"/>
  <c r="J81" s="1"/>
  <c r="I79"/>
  <c r="H79"/>
  <c r="H81" s="1"/>
  <c r="G79"/>
  <c r="F79"/>
  <c r="F81" s="1"/>
  <c r="E79"/>
  <c r="D79"/>
  <c r="D81" s="1"/>
  <c r="P76"/>
  <c r="P259" s="1"/>
  <c r="O76"/>
  <c r="O259" s="1"/>
  <c r="N76"/>
  <c r="N259" s="1"/>
  <c r="M76"/>
  <c r="M259" s="1"/>
  <c r="L76"/>
  <c r="L259" s="1"/>
  <c r="K76"/>
  <c r="K259" s="1"/>
  <c r="J76"/>
  <c r="J259" s="1"/>
  <c r="I76"/>
  <c r="I259" s="1"/>
  <c r="H76"/>
  <c r="H259" s="1"/>
  <c r="G76"/>
  <c r="G259" s="1"/>
  <c r="F76"/>
  <c r="F259" s="1"/>
  <c r="E76"/>
  <c r="E259" s="1"/>
  <c r="D76"/>
  <c r="D259" s="1"/>
  <c r="P74"/>
  <c r="O74"/>
  <c r="N74"/>
  <c r="M74"/>
  <c r="L74"/>
  <c r="K74"/>
  <c r="J74"/>
  <c r="I74"/>
  <c r="H74"/>
  <c r="G74"/>
  <c r="F74"/>
  <c r="E74"/>
  <c r="D74"/>
  <c r="P72"/>
  <c r="P130" s="1"/>
  <c r="P188" s="1"/>
  <c r="O72"/>
  <c r="O130" s="1"/>
  <c r="O188" s="1"/>
  <c r="N72"/>
  <c r="N130" s="1"/>
  <c r="N188" s="1"/>
  <c r="M72"/>
  <c r="M130" s="1"/>
  <c r="M188" s="1"/>
  <c r="L72"/>
  <c r="L130" s="1"/>
  <c r="L188" s="1"/>
  <c r="K72"/>
  <c r="K130" s="1"/>
  <c r="K188" s="1"/>
  <c r="J72"/>
  <c r="J130" s="1"/>
  <c r="J188" s="1"/>
  <c r="I72"/>
  <c r="I130" s="1"/>
  <c r="I188" s="1"/>
  <c r="H72"/>
  <c r="H130" s="1"/>
  <c r="H188" s="1"/>
  <c r="G72"/>
  <c r="G130" s="1"/>
  <c r="G188" s="1"/>
  <c r="F72"/>
  <c r="F130" s="1"/>
  <c r="F188" s="1"/>
  <c r="E72"/>
  <c r="E130" s="1"/>
  <c r="E188" s="1"/>
  <c r="D72"/>
  <c r="D130" s="1"/>
  <c r="D188" s="1"/>
  <c r="D71"/>
  <c r="D73" s="1"/>
  <c r="D99" s="1"/>
  <c r="P69"/>
  <c r="O69"/>
  <c r="N69"/>
  <c r="M69"/>
  <c r="L69"/>
  <c r="K69"/>
  <c r="J69"/>
  <c r="I69"/>
  <c r="H69"/>
  <c r="G69"/>
  <c r="F69"/>
  <c r="E69"/>
  <c r="D69"/>
  <c r="P45"/>
  <c r="P103" s="1"/>
  <c r="O45"/>
  <c r="O103" s="1"/>
  <c r="N45"/>
  <c r="N103" s="1"/>
  <c r="L45"/>
  <c r="L103" s="1"/>
  <c r="J45"/>
  <c r="J103" s="1"/>
  <c r="H45"/>
  <c r="H103" s="1"/>
  <c r="G45"/>
  <c r="G103" s="1"/>
  <c r="F45"/>
  <c r="F103" s="1"/>
  <c r="E45"/>
  <c r="E103" s="1"/>
  <c r="D45"/>
  <c r="D103" s="1"/>
  <c r="P44"/>
  <c r="P102" s="1"/>
  <c r="O44"/>
  <c r="O102" s="1"/>
  <c r="N44"/>
  <c r="N102" s="1"/>
  <c r="L44"/>
  <c r="L102" s="1"/>
  <c r="J44"/>
  <c r="J102" s="1"/>
  <c r="H44"/>
  <c r="H102" s="1"/>
  <c r="G44"/>
  <c r="G102" s="1"/>
  <c r="F44"/>
  <c r="F102" s="1"/>
  <c r="E44"/>
  <c r="E102" s="1"/>
  <c r="D44"/>
  <c r="D102" s="1"/>
  <c r="P42"/>
  <c r="O42"/>
  <c r="N42"/>
  <c r="L42"/>
  <c r="J42"/>
  <c r="H42"/>
  <c r="G42"/>
  <c r="F42"/>
  <c r="E42"/>
  <c r="D42"/>
  <c r="P39"/>
  <c r="O39"/>
  <c r="N39"/>
  <c r="L39"/>
  <c r="H39"/>
  <c r="F39"/>
  <c r="E39"/>
  <c r="P26"/>
  <c r="P85" s="1"/>
  <c r="P143" s="1"/>
  <c r="P201" s="1"/>
  <c r="O26"/>
  <c r="O85" s="1"/>
  <c r="O143" s="1"/>
  <c r="O201" s="1"/>
  <c r="N26"/>
  <c r="N85" s="1"/>
  <c r="N143" s="1"/>
  <c r="N201" s="1"/>
  <c r="M26"/>
  <c r="M85" s="1"/>
  <c r="M143" s="1"/>
  <c r="M201" s="1"/>
  <c r="L26"/>
  <c r="L85" s="1"/>
  <c r="L143" s="1"/>
  <c r="L201" s="1"/>
  <c r="K26"/>
  <c r="K85" s="1"/>
  <c r="K143" s="1"/>
  <c r="K201" s="1"/>
  <c r="J26"/>
  <c r="J85" s="1"/>
  <c r="J143" s="1"/>
  <c r="J201" s="1"/>
  <c r="I26"/>
  <c r="I85" s="1"/>
  <c r="I143" s="1"/>
  <c r="I201" s="1"/>
  <c r="H26"/>
  <c r="H85" s="1"/>
  <c r="H143" s="1"/>
  <c r="H201" s="1"/>
  <c r="G26"/>
  <c r="G85" s="1"/>
  <c r="G143" s="1"/>
  <c r="G201" s="1"/>
  <c r="F26"/>
  <c r="F85" s="1"/>
  <c r="F143" s="1"/>
  <c r="F201" s="1"/>
  <c r="E26"/>
  <c r="E85" s="1"/>
  <c r="E143" s="1"/>
  <c r="E201" s="1"/>
  <c r="D26"/>
  <c r="D85" s="1"/>
  <c r="D143" s="1"/>
  <c r="D201" s="1"/>
  <c r="P24"/>
  <c r="P83" s="1"/>
  <c r="P141" s="1"/>
  <c r="P199" s="1"/>
  <c r="O24"/>
  <c r="O83" s="1"/>
  <c r="O141" s="1"/>
  <c r="O199" s="1"/>
  <c r="N24"/>
  <c r="N83" s="1"/>
  <c r="N141" s="1"/>
  <c r="N199" s="1"/>
  <c r="M24"/>
  <c r="M83" s="1"/>
  <c r="M141" s="1"/>
  <c r="M199" s="1"/>
  <c r="L24"/>
  <c r="L83" s="1"/>
  <c r="L141" s="1"/>
  <c r="L199" s="1"/>
  <c r="K24"/>
  <c r="K83" s="1"/>
  <c r="K141" s="1"/>
  <c r="K199" s="1"/>
  <c r="J24"/>
  <c r="J83" s="1"/>
  <c r="J141" s="1"/>
  <c r="J199" s="1"/>
  <c r="I24"/>
  <c r="I83" s="1"/>
  <c r="I141" s="1"/>
  <c r="I199" s="1"/>
  <c r="H24"/>
  <c r="H83" s="1"/>
  <c r="H141" s="1"/>
  <c r="H199" s="1"/>
  <c r="G24"/>
  <c r="G83" s="1"/>
  <c r="G141" s="1"/>
  <c r="G199" s="1"/>
  <c r="F24"/>
  <c r="F83" s="1"/>
  <c r="F141" s="1"/>
  <c r="F199" s="1"/>
  <c r="E24"/>
  <c r="E83" s="1"/>
  <c r="E141" s="1"/>
  <c r="E199" s="1"/>
  <c r="D24"/>
  <c r="D83" s="1"/>
  <c r="D141" s="1"/>
  <c r="D199" s="1"/>
  <c r="P22"/>
  <c r="P23" s="1"/>
  <c r="P27" s="1"/>
  <c r="O22"/>
  <c r="N22"/>
  <c r="N23" s="1"/>
  <c r="N27" s="1"/>
  <c r="M22"/>
  <c r="L22"/>
  <c r="L23" s="1"/>
  <c r="L27" s="1"/>
  <c r="K22"/>
  <c r="J22"/>
  <c r="J23" s="1"/>
  <c r="J27" s="1"/>
  <c r="I22"/>
  <c r="H22"/>
  <c r="H23" s="1"/>
  <c r="H27" s="1"/>
  <c r="G22"/>
  <c r="F22"/>
  <c r="F23" s="1"/>
  <c r="F27" s="1"/>
  <c r="E22"/>
  <c r="D22"/>
  <c r="D23" s="1"/>
  <c r="D27" s="1"/>
  <c r="P21"/>
  <c r="O21"/>
  <c r="O23" s="1"/>
  <c r="O27" s="1"/>
  <c r="N21"/>
  <c r="M21"/>
  <c r="M23" s="1"/>
  <c r="M27" s="1"/>
  <c r="L21"/>
  <c r="K21"/>
  <c r="K23" s="1"/>
  <c r="K27" s="1"/>
  <c r="J21"/>
  <c r="I21"/>
  <c r="I23" s="1"/>
  <c r="I27" s="1"/>
  <c r="H21"/>
  <c r="G21"/>
  <c r="G23" s="1"/>
  <c r="G27" s="1"/>
  <c r="F21"/>
  <c r="E21"/>
  <c r="E23" s="1"/>
  <c r="E27" s="1"/>
  <c r="D21"/>
  <c r="P18"/>
  <c r="O18"/>
  <c r="N18"/>
  <c r="M18"/>
  <c r="L18"/>
  <c r="K18"/>
  <c r="J18"/>
  <c r="I18"/>
  <c r="H18"/>
  <c r="G18"/>
  <c r="F18"/>
  <c r="E18"/>
  <c r="D18"/>
  <c r="P16"/>
  <c r="O16"/>
  <c r="N16"/>
  <c r="M16"/>
  <c r="L16"/>
  <c r="K16"/>
  <c r="J16"/>
  <c r="I16"/>
  <c r="H16"/>
  <c r="G16"/>
  <c r="F16"/>
  <c r="E16"/>
  <c r="D16"/>
  <c r="P14"/>
  <c r="O14"/>
  <c r="N14"/>
  <c r="M14"/>
  <c r="L14"/>
  <c r="K14"/>
  <c r="J14"/>
  <c r="I14"/>
  <c r="H14"/>
  <c r="G14"/>
  <c r="F14"/>
  <c r="E14"/>
  <c r="D14"/>
  <c r="E12"/>
  <c r="P11"/>
  <c r="O11"/>
  <c r="N11"/>
  <c r="M11"/>
  <c r="L11"/>
  <c r="K11"/>
  <c r="J11"/>
  <c r="I11"/>
  <c r="H11"/>
  <c r="G11"/>
  <c r="F11"/>
  <c r="E11"/>
  <c r="D11"/>
  <c r="D13" s="1"/>
  <c r="D15" s="1"/>
  <c r="O197" l="1"/>
  <c r="E13"/>
  <c r="E15" s="1"/>
  <c r="E41" s="1"/>
  <c r="D17"/>
  <c r="D41"/>
  <c r="E160"/>
  <c r="G160"/>
  <c r="J160"/>
  <c r="N160"/>
  <c r="P160"/>
  <c r="E161"/>
  <c r="G161"/>
  <c r="J161"/>
  <c r="N161"/>
  <c r="P161"/>
  <c r="D245"/>
  <c r="D86"/>
  <c r="D82"/>
  <c r="D100" s="1"/>
  <c r="F245"/>
  <c r="F86"/>
  <c r="F82"/>
  <c r="F100" s="1"/>
  <c r="H245"/>
  <c r="H86"/>
  <c r="H82"/>
  <c r="H100" s="1"/>
  <c r="J245"/>
  <c r="J86"/>
  <c r="J82"/>
  <c r="J100" s="1"/>
  <c r="J106" s="1"/>
  <c r="L245"/>
  <c r="L86"/>
  <c r="L82"/>
  <c r="L100" s="1"/>
  <c r="N245"/>
  <c r="N86"/>
  <c r="N82"/>
  <c r="N100" s="1"/>
  <c r="N106" s="1"/>
  <c r="P245"/>
  <c r="P86"/>
  <c r="P82"/>
  <c r="P100" s="1"/>
  <c r="P106" s="1"/>
  <c r="E245"/>
  <c r="E86"/>
  <c r="E82"/>
  <c r="E100" s="1"/>
  <c r="E106" s="1"/>
  <c r="G245"/>
  <c r="G86"/>
  <c r="G82"/>
  <c r="G100" s="1"/>
  <c r="G106" s="1"/>
  <c r="I245"/>
  <c r="I86"/>
  <c r="I82"/>
  <c r="K245"/>
  <c r="K86"/>
  <c r="K82"/>
  <c r="M245"/>
  <c r="M86"/>
  <c r="M82"/>
  <c r="O245"/>
  <c r="O86"/>
  <c r="O82"/>
  <c r="O100" s="1"/>
  <c r="D247"/>
  <c r="D202"/>
  <c r="D198"/>
  <c r="D216" s="1"/>
  <c r="F247"/>
  <c r="F202"/>
  <c r="F198"/>
  <c r="F216" s="1"/>
  <c r="H247"/>
  <c r="H202"/>
  <c r="H198"/>
  <c r="H216" s="1"/>
  <c r="J247"/>
  <c r="J202"/>
  <c r="J198"/>
  <c r="J216" s="1"/>
  <c r="L247"/>
  <c r="L202"/>
  <c r="L198"/>
  <c r="L216" s="1"/>
  <c r="N247"/>
  <c r="N202"/>
  <c r="N198"/>
  <c r="N216" s="1"/>
  <c r="P247"/>
  <c r="P202"/>
  <c r="P198"/>
  <c r="P216" s="1"/>
  <c r="E247"/>
  <c r="E202"/>
  <c r="E198"/>
  <c r="E216" s="1"/>
  <c r="G247"/>
  <c r="G202"/>
  <c r="G198"/>
  <c r="G216" s="1"/>
  <c r="I247"/>
  <c r="I202"/>
  <c r="I198"/>
  <c r="K247"/>
  <c r="K202"/>
  <c r="K198"/>
  <c r="M247"/>
  <c r="M202"/>
  <c r="M198"/>
  <c r="O247"/>
  <c r="O202"/>
  <c r="O198"/>
  <c r="O216" s="1"/>
  <c r="D75"/>
  <c r="D131"/>
  <c r="D157" s="1"/>
  <c r="D160"/>
  <c r="D105"/>
  <c r="F160"/>
  <c r="H160"/>
  <c r="L160"/>
  <c r="O160"/>
  <c r="D161"/>
  <c r="D106"/>
  <c r="F161"/>
  <c r="F106"/>
  <c r="H161"/>
  <c r="H106"/>
  <c r="L161"/>
  <c r="L106"/>
  <c r="O161"/>
  <c r="O106"/>
  <c r="D246"/>
  <c r="D144"/>
  <c r="D140"/>
  <c r="D158" s="1"/>
  <c r="F246"/>
  <c r="F144"/>
  <c r="F140"/>
  <c r="F158" s="1"/>
  <c r="H246"/>
  <c r="H144"/>
  <c r="H140"/>
  <c r="H158" s="1"/>
  <c r="J246"/>
  <c r="J144"/>
  <c r="J140"/>
  <c r="J158" s="1"/>
  <c r="L246"/>
  <c r="L144"/>
  <c r="L140"/>
  <c r="L158" s="1"/>
  <c r="N246"/>
  <c r="N144"/>
  <c r="N140"/>
  <c r="N158" s="1"/>
  <c r="P246"/>
  <c r="P144"/>
  <c r="P140"/>
  <c r="P158" s="1"/>
  <c r="E246"/>
  <c r="E144"/>
  <c r="E140"/>
  <c r="E158" s="1"/>
  <c r="G246"/>
  <c r="G144"/>
  <c r="G140"/>
  <c r="G158" s="1"/>
  <c r="I246"/>
  <c r="I144"/>
  <c r="I140"/>
  <c r="K246"/>
  <c r="K144"/>
  <c r="K140"/>
  <c r="M246"/>
  <c r="M144"/>
  <c r="M140"/>
  <c r="O246"/>
  <c r="O144"/>
  <c r="O140"/>
  <c r="O158" s="1"/>
  <c r="D133"/>
  <c r="D189"/>
  <c r="D215" s="1"/>
  <c r="F12"/>
  <c r="D47"/>
  <c r="D48"/>
  <c r="F48"/>
  <c r="H48"/>
  <c r="L48"/>
  <c r="O48"/>
  <c r="E70"/>
  <c r="E128"/>
  <c r="E186"/>
  <c r="E47"/>
  <c r="E48"/>
  <c r="G48"/>
  <c r="J48"/>
  <c r="N48"/>
  <c r="P48"/>
  <c r="E17" l="1"/>
  <c r="G113"/>
  <c r="G110"/>
  <c r="P113"/>
  <c r="P110"/>
  <c r="E113"/>
  <c r="E110"/>
  <c r="N113"/>
  <c r="N110"/>
  <c r="J113"/>
  <c r="J110"/>
  <c r="P55"/>
  <c r="P52"/>
  <c r="J55"/>
  <c r="J52"/>
  <c r="E55"/>
  <c r="E52"/>
  <c r="E187"/>
  <c r="E189" s="1"/>
  <c r="F186"/>
  <c r="E71"/>
  <c r="E73" s="1"/>
  <c r="F70"/>
  <c r="L55"/>
  <c r="L52"/>
  <c r="F55"/>
  <c r="F52"/>
  <c r="D54"/>
  <c r="D51"/>
  <c r="D49"/>
  <c r="M256"/>
  <c r="M268" s="1"/>
  <c r="I256"/>
  <c r="I268" s="1"/>
  <c r="E256"/>
  <c r="E268" s="1"/>
  <c r="N256"/>
  <c r="N268" s="1"/>
  <c r="J256"/>
  <c r="J268" s="1"/>
  <c r="F256"/>
  <c r="F268" s="1"/>
  <c r="O113"/>
  <c r="O110"/>
  <c r="L113"/>
  <c r="L110"/>
  <c r="H113"/>
  <c r="H110"/>
  <c r="F113"/>
  <c r="F110"/>
  <c r="D113"/>
  <c r="D110"/>
  <c r="D112"/>
  <c r="D109"/>
  <c r="D107"/>
  <c r="D241"/>
  <c r="D84"/>
  <c r="D77"/>
  <c r="M257"/>
  <c r="M269" s="1"/>
  <c r="I257"/>
  <c r="I269" s="1"/>
  <c r="E257"/>
  <c r="E269" s="1"/>
  <c r="N257"/>
  <c r="N269" s="1"/>
  <c r="J257"/>
  <c r="J269" s="1"/>
  <c r="F257"/>
  <c r="F269" s="1"/>
  <c r="O255"/>
  <c r="O267" s="1"/>
  <c r="K255"/>
  <c r="K267" s="1"/>
  <c r="G255"/>
  <c r="G267" s="1"/>
  <c r="P255"/>
  <c r="P267" s="1"/>
  <c r="L255"/>
  <c r="L267" s="1"/>
  <c r="H255"/>
  <c r="H267" s="1"/>
  <c r="D255"/>
  <c r="D267" s="1"/>
  <c r="P219"/>
  <c r="P222" s="1"/>
  <c r="P164"/>
  <c r="N219"/>
  <c r="N222" s="1"/>
  <c r="N164"/>
  <c r="J219"/>
  <c r="J222" s="1"/>
  <c r="J164"/>
  <c r="G219"/>
  <c r="G222" s="1"/>
  <c r="G164"/>
  <c r="E219"/>
  <c r="E222" s="1"/>
  <c r="E164"/>
  <c r="P218"/>
  <c r="N218"/>
  <c r="J218"/>
  <c r="G218"/>
  <c r="E218"/>
  <c r="D19"/>
  <c r="D25"/>
  <c r="D191"/>
  <c r="N55"/>
  <c r="N52"/>
  <c r="G55"/>
  <c r="G52"/>
  <c r="E54"/>
  <c r="E51"/>
  <c r="E49"/>
  <c r="E129"/>
  <c r="E131" s="1"/>
  <c r="F128"/>
  <c r="O55"/>
  <c r="O52"/>
  <c r="H55"/>
  <c r="H52"/>
  <c r="D55"/>
  <c r="D52"/>
  <c r="F13"/>
  <c r="F15" s="1"/>
  <c r="G12"/>
  <c r="D242"/>
  <c r="D142"/>
  <c r="D135"/>
  <c r="O256"/>
  <c r="O268" s="1"/>
  <c r="K256"/>
  <c r="K268" s="1"/>
  <c r="G256"/>
  <c r="G268" s="1"/>
  <c r="P256"/>
  <c r="P268" s="1"/>
  <c r="L256"/>
  <c r="L268" s="1"/>
  <c r="H256"/>
  <c r="H268" s="1"/>
  <c r="D256"/>
  <c r="D268" s="1"/>
  <c r="O219"/>
  <c r="O222" s="1"/>
  <c r="O164"/>
  <c r="L219"/>
  <c r="L222" s="1"/>
  <c r="L164"/>
  <c r="H219"/>
  <c r="H222" s="1"/>
  <c r="H164"/>
  <c r="F219"/>
  <c r="F222" s="1"/>
  <c r="F164"/>
  <c r="D219"/>
  <c r="D222" s="1"/>
  <c r="D164"/>
  <c r="O218"/>
  <c r="L218"/>
  <c r="H218"/>
  <c r="F218"/>
  <c r="D218"/>
  <c r="D221" s="1"/>
  <c r="D163"/>
  <c r="O257"/>
  <c r="O269" s="1"/>
  <c r="K257"/>
  <c r="K269" s="1"/>
  <c r="G257"/>
  <c r="G269" s="1"/>
  <c r="P257"/>
  <c r="P269" s="1"/>
  <c r="L257"/>
  <c r="L269" s="1"/>
  <c r="H257"/>
  <c r="H269" s="1"/>
  <c r="D257"/>
  <c r="D269" s="1"/>
  <c r="M255"/>
  <c r="M267" s="1"/>
  <c r="I255"/>
  <c r="I267" s="1"/>
  <c r="E255"/>
  <c r="E267" s="1"/>
  <c r="N255"/>
  <c r="N267" s="1"/>
  <c r="J255"/>
  <c r="J267" s="1"/>
  <c r="F255"/>
  <c r="F267" s="1"/>
  <c r="E25" l="1"/>
  <c r="E19"/>
  <c r="D228"/>
  <c r="D225"/>
  <c r="D223"/>
  <c r="D229"/>
  <c r="D226"/>
  <c r="F229"/>
  <c r="F226"/>
  <c r="H229"/>
  <c r="H226"/>
  <c r="L229"/>
  <c r="L226"/>
  <c r="O229"/>
  <c r="O226"/>
  <c r="G13"/>
  <c r="G15" s="1"/>
  <c r="H12"/>
  <c r="F129"/>
  <c r="F131" s="1"/>
  <c r="G128"/>
  <c r="E171"/>
  <c r="E168"/>
  <c r="G171"/>
  <c r="G168"/>
  <c r="J171"/>
  <c r="J168"/>
  <c r="N171"/>
  <c r="N168"/>
  <c r="P171"/>
  <c r="P168"/>
  <c r="D251"/>
  <c r="D263" s="1"/>
  <c r="E99"/>
  <c r="E105" s="1"/>
  <c r="E75"/>
  <c r="E215"/>
  <c r="E191"/>
  <c r="D170"/>
  <c r="D167"/>
  <c r="D165"/>
  <c r="D171"/>
  <c r="D168"/>
  <c r="F171"/>
  <c r="F168"/>
  <c r="H171"/>
  <c r="H168"/>
  <c r="L171"/>
  <c r="L168"/>
  <c r="O171"/>
  <c r="O168"/>
  <c r="D252"/>
  <c r="D264" s="1"/>
  <c r="F17"/>
  <c r="F41"/>
  <c r="F47" s="1"/>
  <c r="E157"/>
  <c r="E163" s="1"/>
  <c r="E133"/>
  <c r="D243"/>
  <c r="D200"/>
  <c r="D193"/>
  <c r="E229"/>
  <c r="E226"/>
  <c r="G229"/>
  <c r="G226"/>
  <c r="J229"/>
  <c r="J226"/>
  <c r="N229"/>
  <c r="N226"/>
  <c r="P229"/>
  <c r="P226"/>
  <c r="F71"/>
  <c r="F73" s="1"/>
  <c r="G70"/>
  <c r="F187"/>
  <c r="F189" s="1"/>
  <c r="G186"/>
  <c r="E221"/>
  <c r="G187" l="1"/>
  <c r="G189" s="1"/>
  <c r="H186"/>
  <c r="G71"/>
  <c r="G73" s="1"/>
  <c r="H70"/>
  <c r="D253"/>
  <c r="D265" s="1"/>
  <c r="E170"/>
  <c r="E167"/>
  <c r="E165"/>
  <c r="F19"/>
  <c r="F25"/>
  <c r="E200"/>
  <c r="E243"/>
  <c r="E193"/>
  <c r="E241"/>
  <c r="E84"/>
  <c r="E77"/>
  <c r="G129"/>
  <c r="G131" s="1"/>
  <c r="H128"/>
  <c r="H13"/>
  <c r="H15" s="1"/>
  <c r="I12"/>
  <c r="E228"/>
  <c r="E225"/>
  <c r="E223"/>
  <c r="F215"/>
  <c r="F221" s="1"/>
  <c r="F191"/>
  <c r="F99"/>
  <c r="F105" s="1"/>
  <c r="F75"/>
  <c r="E242"/>
  <c r="E142"/>
  <c r="E135"/>
  <c r="F54"/>
  <c r="F51"/>
  <c r="F49"/>
  <c r="E112"/>
  <c r="E109"/>
  <c r="E107"/>
  <c r="F157"/>
  <c r="F163" s="1"/>
  <c r="F133"/>
  <c r="G41"/>
  <c r="G47" s="1"/>
  <c r="G17"/>
  <c r="G25" l="1"/>
  <c r="G19"/>
  <c r="F242"/>
  <c r="F142"/>
  <c r="F135"/>
  <c r="E252"/>
  <c r="E264" s="1"/>
  <c r="F112"/>
  <c r="F109"/>
  <c r="F107"/>
  <c r="F228"/>
  <c r="F225"/>
  <c r="F223"/>
  <c r="I13"/>
  <c r="I15" s="1"/>
  <c r="I17" s="1"/>
  <c r="J12"/>
  <c r="H129"/>
  <c r="H131" s="1"/>
  <c r="I128"/>
  <c r="E251"/>
  <c r="E263" s="1"/>
  <c r="E253"/>
  <c r="E265" s="1"/>
  <c r="G99"/>
  <c r="G105" s="1"/>
  <c r="G75"/>
  <c r="G215"/>
  <c r="G221" s="1"/>
  <c r="G191"/>
  <c r="G54"/>
  <c r="G51"/>
  <c r="G49"/>
  <c r="F170"/>
  <c r="F167"/>
  <c r="F165"/>
  <c r="F241"/>
  <c r="F84"/>
  <c r="F77"/>
  <c r="F243"/>
  <c r="F200"/>
  <c r="F193"/>
  <c r="H17"/>
  <c r="H41"/>
  <c r="H47" s="1"/>
  <c r="G157"/>
  <c r="G163" s="1"/>
  <c r="G133"/>
  <c r="H71"/>
  <c r="H73" s="1"/>
  <c r="I70"/>
  <c r="H187"/>
  <c r="H189" s="1"/>
  <c r="I186"/>
  <c r="I187" l="1"/>
  <c r="I189" s="1"/>
  <c r="I191" s="1"/>
  <c r="J186"/>
  <c r="I71"/>
  <c r="I73" s="1"/>
  <c r="I75" s="1"/>
  <c r="J70"/>
  <c r="G242"/>
  <c r="G142"/>
  <c r="G135"/>
  <c r="H54"/>
  <c r="H51"/>
  <c r="H49"/>
  <c r="F253"/>
  <c r="F265" s="1"/>
  <c r="G200"/>
  <c r="G243"/>
  <c r="G193"/>
  <c r="G241"/>
  <c r="G84"/>
  <c r="G77"/>
  <c r="I129"/>
  <c r="I131" s="1"/>
  <c r="I133" s="1"/>
  <c r="J128"/>
  <c r="J13"/>
  <c r="J15" s="1"/>
  <c r="K12"/>
  <c r="F252"/>
  <c r="F264" s="1"/>
  <c r="H215"/>
  <c r="H221" s="1"/>
  <c r="H191"/>
  <c r="H99"/>
  <c r="H105" s="1"/>
  <c r="H75"/>
  <c r="G170"/>
  <c r="G167"/>
  <c r="G165"/>
  <c r="H19"/>
  <c r="H25"/>
  <c r="F251"/>
  <c r="F263" s="1"/>
  <c r="G228"/>
  <c r="G225"/>
  <c r="G223"/>
  <c r="G112"/>
  <c r="G109"/>
  <c r="G107"/>
  <c r="H157"/>
  <c r="H163" s="1"/>
  <c r="H133"/>
  <c r="I25"/>
  <c r="H242" l="1"/>
  <c r="H142"/>
  <c r="H135"/>
  <c r="H112"/>
  <c r="H109"/>
  <c r="H107"/>
  <c r="H228"/>
  <c r="H225"/>
  <c r="H223"/>
  <c r="J41"/>
  <c r="J47" s="1"/>
  <c r="J17"/>
  <c r="I242"/>
  <c r="I142"/>
  <c r="I135"/>
  <c r="G252"/>
  <c r="G264" s="1"/>
  <c r="I241"/>
  <c r="I84"/>
  <c r="I77"/>
  <c r="I200"/>
  <c r="I243"/>
  <c r="I193"/>
  <c r="H170"/>
  <c r="H167"/>
  <c r="H165"/>
  <c r="H241"/>
  <c r="H84"/>
  <c r="H77"/>
  <c r="H243"/>
  <c r="H200"/>
  <c r="H193"/>
  <c r="K13"/>
  <c r="K15" s="1"/>
  <c r="K17" s="1"/>
  <c r="L12"/>
  <c r="J129"/>
  <c r="J131" s="1"/>
  <c r="K128"/>
  <c r="G251"/>
  <c r="G263" s="1"/>
  <c r="G253"/>
  <c r="G265" s="1"/>
  <c r="J71"/>
  <c r="J73" s="1"/>
  <c r="K70"/>
  <c r="J187"/>
  <c r="J189" s="1"/>
  <c r="K186"/>
  <c r="K187" l="1"/>
  <c r="K189" s="1"/>
  <c r="K191" s="1"/>
  <c r="L186"/>
  <c r="K71"/>
  <c r="K73" s="1"/>
  <c r="K75" s="1"/>
  <c r="L70"/>
  <c r="K129"/>
  <c r="K131" s="1"/>
  <c r="K133" s="1"/>
  <c r="L128"/>
  <c r="L13"/>
  <c r="L15" s="1"/>
  <c r="M12"/>
  <c r="M13" s="1"/>
  <c r="M15" s="1"/>
  <c r="M17" s="1"/>
  <c r="N12"/>
  <c r="H253"/>
  <c r="H265" s="1"/>
  <c r="I253"/>
  <c r="I265" s="1"/>
  <c r="I251"/>
  <c r="I263" s="1"/>
  <c r="J25"/>
  <c r="H252"/>
  <c r="H264" s="1"/>
  <c r="J215"/>
  <c r="J221" s="1"/>
  <c r="J191"/>
  <c r="J99"/>
  <c r="J105" s="1"/>
  <c r="J75"/>
  <c r="J157"/>
  <c r="J163" s="1"/>
  <c r="J133"/>
  <c r="K25"/>
  <c r="H251"/>
  <c r="H263" s="1"/>
  <c r="I252"/>
  <c r="I264" s="1"/>
  <c r="J54"/>
  <c r="J51"/>
  <c r="J49"/>
  <c r="J242" l="1"/>
  <c r="J142"/>
  <c r="J135"/>
  <c r="J241"/>
  <c r="J84"/>
  <c r="J77"/>
  <c r="J243"/>
  <c r="J200"/>
  <c r="J193"/>
  <c r="N13"/>
  <c r="N15" s="1"/>
  <c r="O12"/>
  <c r="L17"/>
  <c r="L41"/>
  <c r="L47" s="1"/>
  <c r="K242"/>
  <c r="K142"/>
  <c r="K135"/>
  <c r="K241"/>
  <c r="K84"/>
  <c r="K77"/>
  <c r="K200"/>
  <c r="K243"/>
  <c r="K193"/>
  <c r="J170"/>
  <c r="J167"/>
  <c r="J165"/>
  <c r="J112"/>
  <c r="J109"/>
  <c r="J107"/>
  <c r="J228"/>
  <c r="J225"/>
  <c r="J223"/>
  <c r="M25"/>
  <c r="M19"/>
  <c r="L129"/>
  <c r="L131" s="1"/>
  <c r="M128"/>
  <c r="L71"/>
  <c r="L73" s="1"/>
  <c r="M70"/>
  <c r="L187"/>
  <c r="L189" s="1"/>
  <c r="M186"/>
  <c r="M187" l="1"/>
  <c r="M189" s="1"/>
  <c r="M191" s="1"/>
  <c r="N186"/>
  <c r="M71"/>
  <c r="M73" s="1"/>
  <c r="M75" s="1"/>
  <c r="N70"/>
  <c r="M129"/>
  <c r="M131" s="1"/>
  <c r="M133" s="1"/>
  <c r="N128"/>
  <c r="K253"/>
  <c r="K265" s="1"/>
  <c r="K251"/>
  <c r="K263" s="1"/>
  <c r="L54"/>
  <c r="L51"/>
  <c r="L49"/>
  <c r="O13"/>
  <c r="O15" s="1"/>
  <c r="P12"/>
  <c r="P13" s="1"/>
  <c r="P15" s="1"/>
  <c r="J253"/>
  <c r="J265" s="1"/>
  <c r="J252"/>
  <c r="J264" s="1"/>
  <c r="L215"/>
  <c r="L221" s="1"/>
  <c r="L191"/>
  <c r="L99"/>
  <c r="L105" s="1"/>
  <c r="L75"/>
  <c r="L157"/>
  <c r="L163" s="1"/>
  <c r="L133"/>
  <c r="K252"/>
  <c r="K264" s="1"/>
  <c r="L19"/>
  <c r="L25"/>
  <c r="N41"/>
  <c r="N47" s="1"/>
  <c r="N17"/>
  <c r="J251"/>
  <c r="J263" s="1"/>
  <c r="N25" l="1"/>
  <c r="L242"/>
  <c r="L142"/>
  <c r="L135"/>
  <c r="L241"/>
  <c r="L84"/>
  <c r="L77"/>
  <c r="L243"/>
  <c r="L200"/>
  <c r="L193"/>
  <c r="P41"/>
  <c r="P47" s="1"/>
  <c r="P17"/>
  <c r="M242"/>
  <c r="M142"/>
  <c r="M135"/>
  <c r="M241"/>
  <c r="M84"/>
  <c r="M77"/>
  <c r="M200"/>
  <c r="M243"/>
  <c r="M193"/>
  <c r="N54"/>
  <c r="N51"/>
  <c r="N49"/>
  <c r="L170"/>
  <c r="L167"/>
  <c r="L165"/>
  <c r="L112"/>
  <c r="L109"/>
  <c r="L107"/>
  <c r="L228"/>
  <c r="L225"/>
  <c r="L223"/>
  <c r="O41"/>
  <c r="O47" s="1"/>
  <c r="O17"/>
  <c r="N129"/>
  <c r="N131" s="1"/>
  <c r="O128"/>
  <c r="N71"/>
  <c r="N73" s="1"/>
  <c r="O70"/>
  <c r="N187"/>
  <c r="N189" s="1"/>
  <c r="O186"/>
  <c r="N215" l="1"/>
  <c r="N221" s="1"/>
  <c r="N191"/>
  <c r="N99"/>
  <c r="N105" s="1"/>
  <c r="N75"/>
  <c r="N157"/>
  <c r="N163" s="1"/>
  <c r="N133"/>
  <c r="O54"/>
  <c r="O51"/>
  <c r="O49"/>
  <c r="M253"/>
  <c r="M265" s="1"/>
  <c r="M251"/>
  <c r="M263" s="1"/>
  <c r="P19"/>
  <c r="P25"/>
  <c r="L253"/>
  <c r="L265" s="1"/>
  <c r="L252"/>
  <c r="L264" s="1"/>
  <c r="O187"/>
  <c r="O189" s="1"/>
  <c r="P186"/>
  <c r="P187" s="1"/>
  <c r="P189" s="1"/>
  <c r="O71"/>
  <c r="O73" s="1"/>
  <c r="P70"/>
  <c r="P71" s="1"/>
  <c r="P73" s="1"/>
  <c r="O129"/>
  <c r="O131" s="1"/>
  <c r="P128"/>
  <c r="P129" s="1"/>
  <c r="P131" s="1"/>
  <c r="O25"/>
  <c r="M252"/>
  <c r="M264" s="1"/>
  <c r="P54"/>
  <c r="P51"/>
  <c r="P49"/>
  <c r="L251"/>
  <c r="L263" s="1"/>
  <c r="P157" l="1"/>
  <c r="P163" s="1"/>
  <c r="P133"/>
  <c r="P99"/>
  <c r="P105" s="1"/>
  <c r="P75"/>
  <c r="P215"/>
  <c r="P221" s="1"/>
  <c r="P191"/>
  <c r="N170"/>
  <c r="N167"/>
  <c r="N165"/>
  <c r="N112"/>
  <c r="N109"/>
  <c r="N107"/>
  <c r="N228"/>
  <c r="N225"/>
  <c r="N223"/>
  <c r="O133"/>
  <c r="O157"/>
  <c r="O163" s="1"/>
  <c r="O75"/>
  <c r="O99"/>
  <c r="O105" s="1"/>
  <c r="O215"/>
  <c r="O221" s="1"/>
  <c r="O191"/>
  <c r="N242"/>
  <c r="N142"/>
  <c r="N135"/>
  <c r="N241"/>
  <c r="N84"/>
  <c r="N77"/>
  <c r="N243"/>
  <c r="N200"/>
  <c r="N193"/>
  <c r="N251" l="1"/>
  <c r="N263" s="1"/>
  <c r="O200"/>
  <c r="O243"/>
  <c r="O193"/>
  <c r="O112"/>
  <c r="O109"/>
  <c r="O107"/>
  <c r="O170"/>
  <c r="O167"/>
  <c r="O165"/>
  <c r="P228"/>
  <c r="P225"/>
  <c r="P223"/>
  <c r="P112"/>
  <c r="P109"/>
  <c r="P107"/>
  <c r="P170"/>
  <c r="P167"/>
  <c r="P165"/>
  <c r="N253"/>
  <c r="N265" s="1"/>
  <c r="N252"/>
  <c r="N264" s="1"/>
  <c r="O228"/>
  <c r="O225"/>
  <c r="O223"/>
  <c r="O241"/>
  <c r="O84"/>
  <c r="O77"/>
  <c r="O242"/>
  <c r="O142"/>
  <c r="O135"/>
  <c r="P243"/>
  <c r="P200"/>
  <c r="P193"/>
  <c r="P241"/>
  <c r="P84"/>
  <c r="P77"/>
  <c r="P242"/>
  <c r="P142"/>
  <c r="P135"/>
  <c r="P251" l="1"/>
  <c r="P263" s="1"/>
  <c r="O252"/>
  <c r="O264" s="1"/>
  <c r="P252"/>
  <c r="P264" s="1"/>
  <c r="P253"/>
  <c r="P265" s="1"/>
  <c r="O251"/>
  <c r="O263" s="1"/>
  <c r="O253"/>
  <c r="O265" s="1"/>
</calcChain>
</file>

<file path=xl/sharedStrings.xml><?xml version="1.0" encoding="utf-8"?>
<sst xmlns="http://schemas.openxmlformats.org/spreadsheetml/2006/main" count="624" uniqueCount="124">
  <si>
    <t>ESTIMATIVA DE COMBUSTÍVEL E LUBRIFICANTE E DE SEUS CUSTOS - HORIZONTE 2010</t>
  </si>
  <si>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</si>
  <si>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</si>
  <si>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</si>
  <si>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</si>
  <si>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</si>
  <si>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</si>
  <si>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</si>
  <si>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</si>
  <si>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</si>
  <si>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</si>
  <si>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</si>
  <si>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</si>
  <si>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</si>
  <si>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</si>
  <si>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</si>
  <si>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</si>
  <si>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</si>
  <si>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</si>
  <si>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HPh</t>
  </si>
  <si>
    <t>Cálculo do Consumo</t>
  </si>
  <si>
    <t>Número de locomotivas no trem</t>
  </si>
  <si>
    <t>locos/trem</t>
  </si>
  <si>
    <t>Consumo específico por locomotiva</t>
  </si>
  <si>
    <t>litros/HPh</t>
  </si>
  <si>
    <t>litros/viagem</t>
  </si>
  <si>
    <t>%</t>
  </si>
  <si>
    <t>Total de viagem do trem por ano</t>
  </si>
  <si>
    <t>viagem/ano</t>
  </si>
  <si>
    <t>litros/ano</t>
  </si>
  <si>
    <t>Produção anual</t>
  </si>
  <si>
    <t>mil tku/ano</t>
  </si>
  <si>
    <t>litros/mil tku</t>
  </si>
  <si>
    <t>Cálculo do Consumo de Lubrificantes</t>
  </si>
  <si>
    <t>Consumo de lubrificantes por locomotiva por ano</t>
  </si>
  <si>
    <t>litros/loco ano</t>
  </si>
  <si>
    <t>Frota de locomotivas</t>
  </si>
  <si>
    <t>locos</t>
  </si>
  <si>
    <t>Consumo anual de lubrificantes por ano</t>
  </si>
  <si>
    <t>US$/litro</t>
  </si>
  <si>
    <t>US$/ano</t>
  </si>
  <si>
    <t>Custo do lubrificantes por ano</t>
  </si>
  <si>
    <t xml:space="preserve">Em 2010, somente os trechos Paranaguá/São Francisco do Sul a Gurapuava e Guarapuava - Cascavel, no Brasil, </t>
  </si>
  <si>
    <t>Salta - Socompa, na Argentina (trem de passageiros) e Socompa - Antofagasta, no Chile, estão em operação.</t>
  </si>
  <si>
    <t>QUADRO 4.4</t>
  </si>
  <si>
    <t>OPÇÃO DE CORREDOR PARANAGUÁ - ANTOFAGASTA</t>
  </si>
  <si>
    <t>ESTIMATIVA DOS CUSTOS DE COMBUSTÍVEL E LUBRIFICANTE - 2010</t>
  </si>
  <si>
    <t>Eng. Bley</t>
  </si>
  <si>
    <t>F. Brasil</t>
  </si>
  <si>
    <t>S Francisco S</t>
  </si>
  <si>
    <t>F. Paraguai</t>
  </si>
  <si>
    <t>F. Argentina</t>
  </si>
  <si>
    <t>litros/trem</t>
  </si>
  <si>
    <t>Consumo de lubrificante por trem</t>
  </si>
  <si>
    <t xml:space="preserve">Preço do lubrificante </t>
  </si>
  <si>
    <t>US$/trem</t>
  </si>
  <si>
    <t>Custo do lubrificante por trem</t>
  </si>
  <si>
    <t>US$/t</t>
  </si>
  <si>
    <t>Custo lubrificante por tonelada</t>
  </si>
  <si>
    <t xml:space="preserve">US$/t </t>
  </si>
  <si>
    <t>US$/tku</t>
  </si>
  <si>
    <t>Custo lubrificante por tonelada km</t>
  </si>
  <si>
    <t>ESTIMATIVA DE COMBUSTÍVEL E LUBRIFICANTE E DE SEUS CUSTOS - HORIZONTE 2015</t>
  </si>
  <si>
    <t>Cálculo do Consumo de Diesel</t>
  </si>
  <si>
    <t xml:space="preserve">Consumo por viagem do trem </t>
  </si>
  <si>
    <t xml:space="preserve">Consumo total por viagem do trem </t>
  </si>
  <si>
    <t xml:space="preserve">Consumo por ano </t>
  </si>
  <si>
    <t xml:space="preserve">Consumo  por locomotiva </t>
  </si>
  <si>
    <t xml:space="preserve">Consumo anual </t>
  </si>
  <si>
    <t>Consumo por trem viagem</t>
  </si>
  <si>
    <t>Custo anual de diesel</t>
  </si>
  <si>
    <t xml:space="preserve">Custo anual de lubrificantes </t>
  </si>
  <si>
    <t xml:space="preserve">ESTIMATIVA DOS CUSTOS DE COMBUSTÍVEL E LUBRIFICANTE - 2015 </t>
  </si>
  <si>
    <t>ESTIMATIVA DE COMBUSTÍVEL E LUBRIFICANTE E DE SEUS CUSTOS - HORIZONTE 2030</t>
  </si>
  <si>
    <t xml:space="preserve">ESTIMATIVA DOS CUSTOS DE COMBUSTÍVEL E LUBRIFICANTE - 2030 </t>
  </si>
  <si>
    <t>ESTIMATIVA DE COMBUSTÍVEL E LUBRIFICANTE E DE SEUS CUSTOS - HORIZONTE 2045</t>
  </si>
  <si>
    <t>ESTIMATIVA DOS CUSTOS DE COMBUSTÍVEL E LUBRIFICANTE - 2045</t>
  </si>
  <si>
    <t xml:space="preserve">ESTIMATIVA DOS CUSTOS DE COMBUSTÍVEL E LUBRIFICANTE </t>
  </si>
  <si>
    <t>Horizonte 2015</t>
  </si>
  <si>
    <t>Horizonte 2030</t>
  </si>
  <si>
    <t>Horizonte 2045</t>
  </si>
  <si>
    <t xml:space="preserve">Consumo anual de lubrificante </t>
  </si>
  <si>
    <t xml:space="preserve">Custo dos lubrificantes </t>
  </si>
  <si>
    <t>Países / Empresas / Trechos / Corredor Paranaguá - Antofagasta</t>
  </si>
  <si>
    <t>ALL - América Latina Logística</t>
  </si>
  <si>
    <t>Discriminação</t>
  </si>
  <si>
    <t>Iguaçu</t>
  </si>
  <si>
    <t>Consumo anual de diesel</t>
  </si>
  <si>
    <t>S.Fco. do Sul</t>
  </si>
  <si>
    <t>J.V. Gonzalez</t>
  </si>
  <si>
    <t>A. Victoria</t>
  </si>
  <si>
    <t>SOE-Belgrano Cargas</t>
  </si>
  <si>
    <t>All - América Latina Logística</t>
  </si>
  <si>
    <t>No ciclo de viagem do trem-tipo de projeto</t>
  </si>
  <si>
    <t xml:space="preserve">Consumo total de diesel por viagem do trem </t>
  </si>
  <si>
    <t xml:space="preserve">Consumo de diesel por ano </t>
  </si>
  <si>
    <t>Consumo de diesel</t>
  </si>
  <si>
    <t>Custo do diesel</t>
  </si>
  <si>
    <t>Custo do diesel por ano</t>
  </si>
  <si>
    <t>Consumo de diesel por trem</t>
  </si>
  <si>
    <t>Preço do diesel</t>
  </si>
  <si>
    <t>Custo do diesel por trem</t>
  </si>
  <si>
    <t>Custo total diesel e lubrificante por trem</t>
  </si>
  <si>
    <t>Custo diesel por tonelada</t>
  </si>
  <si>
    <t>Custo diesel por tonelada km</t>
  </si>
  <si>
    <t xml:space="preserve">Custo do diesel </t>
  </si>
  <si>
    <t>Países / Empresas / Trechos / Corredor Opção Paranaguá - Antofasta</t>
  </si>
  <si>
    <t>Potência Consumida por Locomotiva</t>
  </si>
  <si>
    <t xml:space="preserve">Consumo de diesel por viagem do trem </t>
  </si>
  <si>
    <t xml:space="preserve">Consumo de diesel por viagem do trem (terminais) </t>
  </si>
  <si>
    <t>Custo do lubrificante</t>
  </si>
  <si>
    <t xml:space="preserve">Consumo por viagem do trem nos terminais </t>
  </si>
  <si>
    <t>Consumo por tonelada-quilômetro</t>
  </si>
  <si>
    <t>Custo anual de lubrificantes</t>
  </si>
  <si>
    <t>Front. Brasil</t>
  </si>
  <si>
    <t>Front. Paraguai</t>
  </si>
  <si>
    <t>Front. Argentina</t>
  </si>
  <si>
    <t>TABELA XXX</t>
  </si>
  <si>
    <t>TABELA 5.6.31</t>
  </si>
  <si>
    <t>TABELA 5.6.32</t>
  </si>
  <si>
    <t>TABELA 5.6.33</t>
  </si>
  <si>
    <t>TABELA 9.5.8</t>
  </si>
  <si>
    <t>Fonte: Enefer - Consultoria, Projetos Ltda.</t>
  </si>
  <si>
    <t>TABELA 9.4.9 // Estimativa dos Custos de Combustível e de Lubrificante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</si>
</sst>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#,##0.0"/>
    <numFmt numFmtId="166" formatCode="0.0000"/>
    <numFmt numFmtId="167" formatCode="0.00000"/>
  </numFmts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2" fillId="2" borderId="0" xfId="0" applyFont="1" applyFill="1" applyAlignment="1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Font="1" applyFill="1" applyBorder="1" applyAlignment="1">
      <alignment horizontal="right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3" fontId="3" fillId="2" borderId="6" xfId="0" applyNumberFormat="1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Alignment="1">
      <alignment horizontal="center"/>
    </xf>
    <xf numFmtId="4" fontId="3" fillId="2" borderId="0" xfId="0" applyNumberFormat="1" applyFont="1" applyFill="1"/>
    <xf numFmtId="164" fontId="3" fillId="2" borderId="0" xfId="0" applyNumberFormat="1" applyFont="1" applyFill="1"/>
    <xf numFmtId="165" fontId="3" fillId="2" borderId="0" xfId="0" applyNumberFormat="1" applyFont="1" applyFill="1"/>
    <xf numFmtId="0" fontId="3" fillId="2" borderId="0" xfId="0" applyFont="1" applyFill="1" applyBorder="1" applyAlignment="1">
      <alignment horizontal="center"/>
    </xf>
    <xf numFmtId="3" fontId="3" fillId="2" borderId="0" xfId="0" applyNumberFormat="1" applyFont="1" applyFill="1" applyBorder="1"/>
    <xf numFmtId="166" fontId="3" fillId="2" borderId="6" xfId="0" applyNumberFormat="1" applyFont="1" applyFill="1" applyBorder="1"/>
    <xf numFmtId="166" fontId="3" fillId="2" borderId="0" xfId="0" applyNumberFormat="1" applyFont="1" applyFill="1"/>
    <xf numFmtId="4" fontId="3" fillId="2" borderId="6" xfId="0" applyNumberFormat="1" applyFont="1" applyFill="1" applyBorder="1"/>
    <xf numFmtId="4" fontId="3" fillId="2" borderId="0" xfId="0" applyNumberFormat="1" applyFont="1" applyFill="1" applyBorder="1"/>
    <xf numFmtId="3" fontId="3" fillId="2" borderId="0" xfId="0" applyNumberFormat="1" applyFont="1" applyFill="1"/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/>
    <xf numFmtId="0" fontId="3" fillId="2" borderId="7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Border="1"/>
    <xf numFmtId="0" fontId="3" fillId="0" borderId="6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5" fontId="3" fillId="0" borderId="0" xfId="0" applyNumberFormat="1" applyFont="1"/>
    <xf numFmtId="4" fontId="2" fillId="0" borderId="4" xfId="0" applyNumberFormat="1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167" fontId="2" fillId="0" borderId="1" xfId="0" applyNumberFormat="1" applyFont="1" applyBorder="1"/>
    <xf numFmtId="0" fontId="2" fillId="2" borderId="5" xfId="0" applyFont="1" applyFill="1" applyBorder="1"/>
    <xf numFmtId="0" fontId="3" fillId="2" borderId="5" xfId="0" applyFont="1" applyFill="1" applyBorder="1"/>
    <xf numFmtId="166" fontId="3" fillId="2" borderId="0" xfId="0" applyNumberFormat="1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7" fontId="2" fillId="2" borderId="0" xfId="0" applyNumberFormat="1" applyFont="1" applyFill="1"/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167" fontId="2" fillId="2" borderId="6" xfId="0" applyNumberFormat="1" applyFont="1" applyFill="1" applyBorder="1"/>
    <xf numFmtId="0" fontId="2" fillId="2" borderId="1" xfId="0" applyFont="1" applyFill="1" applyBorder="1" applyAlignment="1">
      <alignment horizontal="center"/>
    </xf>
    <xf numFmtId="167" fontId="2" fillId="2" borderId="1" xfId="0" applyNumberFormat="1" applyFont="1" applyFill="1" applyBorder="1"/>
    <xf numFmtId="0" fontId="2" fillId="0" borderId="6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3" fillId="2" borderId="6" xfId="0" applyNumberFormat="1" applyFont="1" applyFill="1" applyBorder="1"/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9%20Custos/Custos%20CVLP%20%20Paranagu&#225;%20Antofagasta%2024.03.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 refreshError="1"/>
      <sheetData sheetId="1" refreshError="1"/>
      <sheetData sheetId="2" refreshError="1"/>
      <sheetData sheetId="3" refreshError="1">
        <row r="129">
          <cell r="C129">
            <v>1.091</v>
          </cell>
          <cell r="D129">
            <v>1.091</v>
          </cell>
          <cell r="E129">
            <v>1.091</v>
          </cell>
          <cell r="F129">
            <v>1.091</v>
          </cell>
          <cell r="G129">
            <v>1.091</v>
          </cell>
          <cell r="H129">
            <v>1.091</v>
          </cell>
          <cell r="I129">
            <v>1.02</v>
          </cell>
          <cell r="J129">
            <v>1.02</v>
          </cell>
          <cell r="K129">
            <v>0.878</v>
          </cell>
          <cell r="L129">
            <v>0.878</v>
          </cell>
          <cell r="M129">
            <v>0.878</v>
          </cell>
          <cell r="N129">
            <v>1.089</v>
          </cell>
          <cell r="O129">
            <v>1.089</v>
          </cell>
        </row>
        <row r="133">
          <cell r="C133">
            <v>1551</v>
          </cell>
          <cell r="D133">
            <v>1551</v>
          </cell>
          <cell r="E133">
            <v>1551</v>
          </cell>
          <cell r="F133">
            <v>1551</v>
          </cell>
          <cell r="G133">
            <v>1551</v>
          </cell>
          <cell r="H133">
            <v>1551</v>
          </cell>
          <cell r="I133">
            <v>1551</v>
          </cell>
          <cell r="J133">
            <v>1551</v>
          </cell>
          <cell r="K133">
            <v>1551</v>
          </cell>
          <cell r="L133">
            <v>1551</v>
          </cell>
          <cell r="M133">
            <v>1551</v>
          </cell>
          <cell r="N133">
            <v>1551</v>
          </cell>
          <cell r="O133">
            <v>1551</v>
          </cell>
        </row>
        <row r="135">
          <cell r="C135">
            <v>2.5910000000000002</v>
          </cell>
          <cell r="D135">
            <v>2.5910000000000002</v>
          </cell>
          <cell r="E135">
            <v>2.5910000000000002</v>
          </cell>
          <cell r="F135">
            <v>2.5910000000000002</v>
          </cell>
          <cell r="G135">
            <v>2.5910000000000002</v>
          </cell>
          <cell r="H135">
            <v>2.5910000000000002</v>
          </cell>
          <cell r="I135">
            <v>2.5910000000000002</v>
          </cell>
          <cell r="J135">
            <v>2.5910000000000002</v>
          </cell>
          <cell r="K135">
            <v>2.5910000000000002</v>
          </cell>
          <cell r="L135">
            <v>2.5910000000000002</v>
          </cell>
          <cell r="M135">
            <v>2.5910000000000002</v>
          </cell>
          <cell r="N135">
            <v>2.5910000000000002</v>
          </cell>
          <cell r="O135">
            <v>2.5910000000000002</v>
          </cell>
        </row>
        <row r="149">
          <cell r="C149">
            <v>0.1</v>
          </cell>
          <cell r="D149">
            <v>0.05</v>
          </cell>
          <cell r="E149">
            <v>0.05</v>
          </cell>
          <cell r="F149">
            <v>0.05</v>
          </cell>
          <cell r="G149">
            <v>0.05</v>
          </cell>
          <cell r="H149">
            <v>0.05</v>
          </cell>
          <cell r="I149">
            <v>0.1</v>
          </cell>
          <cell r="J149">
            <v>0.05</v>
          </cell>
          <cell r="K149">
            <v>0.05</v>
          </cell>
          <cell r="L149">
            <v>0.05</v>
          </cell>
          <cell r="M149">
            <v>0.05</v>
          </cell>
          <cell r="N149">
            <v>0.05</v>
          </cell>
          <cell r="O149">
            <v>0.05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3">
          <cell r="C13">
            <v>1310879</v>
          </cell>
          <cell r="D13">
            <v>1374360</v>
          </cell>
          <cell r="E13">
            <v>368662</v>
          </cell>
          <cell r="F13">
            <v>588100</v>
          </cell>
          <cell r="G13">
            <v>322400</v>
          </cell>
          <cell r="H13">
            <v>0</v>
          </cell>
          <cell r="I13">
            <v>0</v>
          </cell>
          <cell r="J13">
            <v>0</v>
          </cell>
          <cell r="K13">
            <v>267418</v>
          </cell>
          <cell r="L13">
            <v>71510</v>
          </cell>
          <cell r="M13">
            <v>0</v>
          </cell>
          <cell r="N13">
            <v>0</v>
          </cell>
          <cell r="O13">
            <v>238500</v>
          </cell>
        </row>
        <row r="17">
          <cell r="C17">
            <v>2</v>
          </cell>
          <cell r="D17">
            <v>3</v>
          </cell>
          <cell r="E17">
            <v>3</v>
          </cell>
          <cell r="F17">
            <v>3</v>
          </cell>
          <cell r="G17">
            <v>3</v>
          </cell>
          <cell r="H17">
            <v>3</v>
          </cell>
          <cell r="I17">
            <v>2</v>
          </cell>
          <cell r="J17">
            <v>2</v>
          </cell>
          <cell r="K17">
            <v>3</v>
          </cell>
          <cell r="L17">
            <v>3</v>
          </cell>
          <cell r="M17">
            <v>3</v>
          </cell>
          <cell r="N17">
            <v>3</v>
          </cell>
          <cell r="O17">
            <v>3</v>
          </cell>
        </row>
        <row r="24">
          <cell r="C24">
            <v>4195.93</v>
          </cell>
          <cell r="D24">
            <v>2579.37</v>
          </cell>
          <cell r="E24">
            <v>583.33000000000004</v>
          </cell>
          <cell r="F24">
            <v>1488.1</v>
          </cell>
          <cell r="G24">
            <v>656.57</v>
          </cell>
          <cell r="H24">
            <v>0</v>
          </cell>
          <cell r="I24">
            <v>0</v>
          </cell>
          <cell r="J24">
            <v>0</v>
          </cell>
          <cell r="K24">
            <v>237.04</v>
          </cell>
          <cell r="L24">
            <v>158.02000000000001</v>
          </cell>
          <cell r="M24">
            <v>0</v>
          </cell>
          <cell r="N24">
            <v>0</v>
          </cell>
          <cell r="O24">
            <v>1851.85</v>
          </cell>
        </row>
        <row r="38">
          <cell r="C38">
            <v>38</v>
          </cell>
          <cell r="D38">
            <v>33</v>
          </cell>
          <cell r="E38">
            <v>11</v>
          </cell>
          <cell r="F38">
            <v>27</v>
          </cell>
          <cell r="G38">
            <v>13</v>
          </cell>
          <cell r="H38">
            <v>1</v>
          </cell>
          <cell r="I38">
            <v>1</v>
          </cell>
          <cell r="J38">
            <v>1</v>
          </cell>
          <cell r="K38">
            <v>8</v>
          </cell>
          <cell r="L38">
            <v>3</v>
          </cell>
          <cell r="M38">
            <v>0</v>
          </cell>
          <cell r="N38">
            <v>1</v>
          </cell>
          <cell r="O38">
            <v>31</v>
          </cell>
        </row>
        <row r="57">
          <cell r="C57">
            <v>1305120</v>
          </cell>
          <cell r="D57">
            <v>1839528</v>
          </cell>
          <cell r="E57">
            <v>1356160</v>
          </cell>
          <cell r="F57">
            <v>816060</v>
          </cell>
          <cell r="G57">
            <v>1463200</v>
          </cell>
          <cell r="H57">
            <v>295120</v>
          </cell>
          <cell r="I57">
            <v>493506</v>
          </cell>
          <cell r="J57">
            <v>291650</v>
          </cell>
          <cell r="K57">
            <v>1671360</v>
          </cell>
          <cell r="L57">
            <v>357552</v>
          </cell>
          <cell r="M57">
            <v>342600</v>
          </cell>
          <cell r="N57">
            <v>108600</v>
          </cell>
          <cell r="O57">
            <v>250425</v>
          </cell>
        </row>
        <row r="61">
          <cell r="C61">
            <v>3</v>
          </cell>
          <cell r="D61">
            <v>3</v>
          </cell>
          <cell r="E61">
            <v>3</v>
          </cell>
          <cell r="F61">
            <v>2</v>
          </cell>
          <cell r="G61">
            <v>3</v>
          </cell>
          <cell r="H61">
            <v>3</v>
          </cell>
          <cell r="I61">
            <v>3</v>
          </cell>
          <cell r="J61">
            <v>3</v>
          </cell>
          <cell r="K61">
            <v>3</v>
          </cell>
          <cell r="L61">
            <v>3</v>
          </cell>
          <cell r="M61">
            <v>3</v>
          </cell>
          <cell r="N61">
            <v>3</v>
          </cell>
          <cell r="O61">
            <v>3</v>
          </cell>
        </row>
        <row r="68">
          <cell r="C68">
            <v>2279.1999999999998</v>
          </cell>
          <cell r="D68">
            <v>3304.84</v>
          </cell>
          <cell r="E68">
            <v>1682.88</v>
          </cell>
          <cell r="F68">
            <v>1424.5</v>
          </cell>
          <cell r="G68">
            <v>1551.41</v>
          </cell>
          <cell r="H68">
            <v>447.02</v>
          </cell>
          <cell r="I68">
            <v>360.87</v>
          </cell>
          <cell r="J68">
            <v>189.93</v>
          </cell>
          <cell r="K68">
            <v>932.26</v>
          </cell>
          <cell r="L68">
            <v>497.2</v>
          </cell>
          <cell r="M68">
            <v>512.82000000000005</v>
          </cell>
          <cell r="N68">
            <v>512.82000000000005</v>
          </cell>
          <cell r="O68">
            <v>1495.73</v>
          </cell>
        </row>
        <row r="82">
          <cell r="C82">
            <v>34</v>
          </cell>
          <cell r="D82">
            <v>17</v>
          </cell>
          <cell r="E82">
            <v>21</v>
          </cell>
          <cell r="F82">
            <v>19</v>
          </cell>
          <cell r="G82">
            <v>18</v>
          </cell>
          <cell r="H82">
            <v>9</v>
          </cell>
          <cell r="I82">
            <v>11</v>
          </cell>
          <cell r="J82">
            <v>7</v>
          </cell>
          <cell r="K82">
            <v>33</v>
          </cell>
          <cell r="L82">
            <v>10</v>
          </cell>
          <cell r="M82">
            <v>16</v>
          </cell>
          <cell r="N82">
            <v>8</v>
          </cell>
          <cell r="O82">
            <v>22</v>
          </cell>
        </row>
        <row r="100">
          <cell r="C100">
            <v>1631400</v>
          </cell>
          <cell r="D100">
            <v>2230692</v>
          </cell>
          <cell r="E100">
            <v>1928290</v>
          </cell>
          <cell r="F100">
            <v>1049220</v>
          </cell>
          <cell r="G100">
            <v>2108000</v>
          </cell>
          <cell r="H100">
            <v>538160</v>
          </cell>
          <cell r="I100">
            <v>857142</v>
          </cell>
          <cell r="J100">
            <v>437475</v>
          </cell>
          <cell r="K100">
            <v>2117056</v>
          </cell>
          <cell r="L100">
            <v>446940</v>
          </cell>
          <cell r="M100">
            <v>399700</v>
          </cell>
          <cell r="N100">
            <v>126700</v>
          </cell>
          <cell r="O100">
            <v>274275</v>
          </cell>
        </row>
        <row r="104">
          <cell r="C104">
            <v>3</v>
          </cell>
          <cell r="D104">
            <v>3</v>
          </cell>
          <cell r="E104">
            <v>3</v>
          </cell>
          <cell r="F104">
            <v>2</v>
          </cell>
          <cell r="G104">
            <v>3</v>
          </cell>
          <cell r="H104">
            <v>3</v>
          </cell>
          <cell r="I104">
            <v>3</v>
          </cell>
          <cell r="J104">
            <v>3</v>
          </cell>
          <cell r="K104">
            <v>3</v>
          </cell>
          <cell r="L104">
            <v>3</v>
          </cell>
          <cell r="M104">
            <v>3</v>
          </cell>
          <cell r="N104">
            <v>3</v>
          </cell>
          <cell r="O104">
            <v>3</v>
          </cell>
        </row>
        <row r="111">
          <cell r="C111">
            <v>2849</v>
          </cell>
          <cell r="D111">
            <v>4007.6</v>
          </cell>
          <cell r="E111">
            <v>2392.85</v>
          </cell>
          <cell r="F111">
            <v>1831.5</v>
          </cell>
          <cell r="G111">
            <v>2235.08</v>
          </cell>
          <cell r="H111">
            <v>815.15</v>
          </cell>
          <cell r="I111">
            <v>626.78</v>
          </cell>
          <cell r="J111">
            <v>284.89999999999998</v>
          </cell>
          <cell r="K111">
            <v>1180.8599999999999</v>
          </cell>
          <cell r="L111">
            <v>621.5</v>
          </cell>
          <cell r="M111">
            <v>598.29</v>
          </cell>
          <cell r="N111">
            <v>598.29</v>
          </cell>
          <cell r="O111">
            <v>1638.18</v>
          </cell>
        </row>
        <row r="125">
          <cell r="C125">
            <v>44</v>
          </cell>
          <cell r="D125">
            <v>21</v>
          </cell>
          <cell r="E125">
            <v>31</v>
          </cell>
          <cell r="F125">
            <v>25</v>
          </cell>
          <cell r="G125">
            <v>27</v>
          </cell>
          <cell r="H125">
            <v>14</v>
          </cell>
          <cell r="I125">
            <v>19</v>
          </cell>
          <cell r="J125">
            <v>10</v>
          </cell>
          <cell r="K125">
            <v>43</v>
          </cell>
          <cell r="L125">
            <v>12</v>
          </cell>
          <cell r="M125">
            <v>18</v>
          </cell>
          <cell r="N125">
            <v>9</v>
          </cell>
          <cell r="O125">
            <v>25</v>
          </cell>
        </row>
        <row r="143">
          <cell r="C143">
            <v>2033812</v>
          </cell>
          <cell r="D143">
            <v>2643000</v>
          </cell>
          <cell r="E143">
            <v>2542800</v>
          </cell>
          <cell r="F143">
            <v>1282380</v>
          </cell>
          <cell r="G143">
            <v>2777600</v>
          </cell>
          <cell r="H143">
            <v>729120</v>
          </cell>
          <cell r="I143">
            <v>1116882</v>
          </cell>
          <cell r="J143">
            <v>583300</v>
          </cell>
          <cell r="K143">
            <v>2562752</v>
          </cell>
          <cell r="L143">
            <v>782145</v>
          </cell>
          <cell r="M143">
            <v>513900</v>
          </cell>
          <cell r="N143">
            <v>162900</v>
          </cell>
          <cell r="O143">
            <v>298125</v>
          </cell>
        </row>
        <row r="147">
          <cell r="C147">
            <v>3</v>
          </cell>
          <cell r="D147">
            <v>3</v>
          </cell>
          <cell r="E147">
            <v>3</v>
          </cell>
          <cell r="F147">
            <v>2</v>
          </cell>
          <cell r="G147">
            <v>3</v>
          </cell>
          <cell r="H147">
            <v>3</v>
          </cell>
          <cell r="I147">
            <v>3</v>
          </cell>
          <cell r="J147">
            <v>3</v>
          </cell>
          <cell r="K147">
            <v>3</v>
          </cell>
          <cell r="L147">
            <v>3</v>
          </cell>
          <cell r="M147">
            <v>3</v>
          </cell>
          <cell r="N147">
            <v>3</v>
          </cell>
          <cell r="O147">
            <v>3</v>
          </cell>
        </row>
        <row r="154">
          <cell r="C154">
            <v>3551.76</v>
          </cell>
          <cell r="D154">
            <v>4748.34</v>
          </cell>
          <cell r="E154">
            <v>3155.4</v>
          </cell>
          <cell r="F154">
            <v>2238.5</v>
          </cell>
          <cell r="G154">
            <v>2945.04</v>
          </cell>
          <cell r="H154">
            <v>1104.3900000000001</v>
          </cell>
          <cell r="I154">
            <v>816.71</v>
          </cell>
          <cell r="J154">
            <v>379.87</v>
          </cell>
          <cell r="K154">
            <v>1429.46</v>
          </cell>
          <cell r="L154">
            <v>1087.6300000000001</v>
          </cell>
          <cell r="M154">
            <v>769.23</v>
          </cell>
          <cell r="N154">
            <v>769.23</v>
          </cell>
          <cell r="O154">
            <v>1780.63</v>
          </cell>
        </row>
        <row r="168">
          <cell r="C168">
            <v>53</v>
          </cell>
          <cell r="D168">
            <v>24</v>
          </cell>
          <cell r="E168">
            <v>39</v>
          </cell>
          <cell r="F168">
            <v>30</v>
          </cell>
          <cell r="G168">
            <v>35</v>
          </cell>
          <cell r="H168">
            <v>19</v>
          </cell>
          <cell r="I168">
            <v>24</v>
          </cell>
          <cell r="J168">
            <v>12</v>
          </cell>
          <cell r="K168">
            <v>51</v>
          </cell>
          <cell r="L168">
            <v>21</v>
          </cell>
          <cell r="M168">
            <v>24</v>
          </cell>
          <cell r="N168">
            <v>11</v>
          </cell>
          <cell r="O168">
            <v>27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4">
          <cell r="D44">
            <v>4766</v>
          </cell>
          <cell r="E44">
            <v>6116</v>
          </cell>
          <cell r="F44">
            <v>7571</v>
          </cell>
          <cell r="G44">
            <v>6723</v>
          </cell>
          <cell r="H44">
            <v>7150</v>
          </cell>
          <cell r="I44">
            <v>10052</v>
          </cell>
          <cell r="J44">
            <v>15135</v>
          </cell>
          <cell r="K44">
            <v>17029</v>
          </cell>
          <cell r="L44">
            <v>23848</v>
          </cell>
          <cell r="M44">
            <v>9509</v>
          </cell>
          <cell r="N44">
            <v>16466</v>
          </cell>
          <cell r="O44">
            <v>6217</v>
          </cell>
          <cell r="P44">
            <v>4138</v>
          </cell>
        </row>
        <row r="92">
          <cell r="D92">
            <v>6116</v>
          </cell>
          <cell r="E92">
            <v>5883</v>
          </cell>
          <cell r="F92">
            <v>11967</v>
          </cell>
          <cell r="G92">
            <v>13215</v>
          </cell>
          <cell r="H92">
            <v>14077</v>
          </cell>
          <cell r="I92">
            <v>9901</v>
          </cell>
          <cell r="J92">
            <v>14725</v>
          </cell>
          <cell r="K92">
            <v>16396</v>
          </cell>
          <cell r="L92">
            <v>31530</v>
          </cell>
          <cell r="M92">
            <v>12622</v>
          </cell>
          <cell r="N92">
            <v>15959</v>
          </cell>
          <cell r="O92">
            <v>6011</v>
          </cell>
          <cell r="P92">
            <v>3946</v>
          </cell>
        </row>
      </sheetData>
      <sheetData sheetId="37" refreshError="1">
        <row r="125">
          <cell r="M125">
            <v>0.19500000000000001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88"/>
  <sheetViews>
    <sheetView tabSelected="1" topLeftCell="A272" zoomScale="98" zoomScaleNormal="98" workbookViewId="0">
      <selection activeCell="C285" sqref="C285"/>
    </sheetView>
  </sheetViews>
  <sheetFormatPr defaultRowHeight="15"/>
  <cols>
    <col min="1" max="1" width="12.7109375" style="31" customWidth="1"/>
    <col min="2" max="2" width="40.42578125" style="31" customWidth="1"/>
    <col min="3" max="3" width="13.85546875" style="31" customWidth="1"/>
    <col min="4" max="4" width="15.5703125" style="31" customWidth="1"/>
    <col min="5" max="6" width="15" style="31" customWidth="1"/>
    <col min="7" max="7" width="15.42578125" style="31" customWidth="1"/>
    <col min="8" max="8" width="15" style="31" customWidth="1"/>
    <col min="9" max="9" width="17.28515625" style="31" customWidth="1"/>
    <col min="10" max="10" width="16" style="31" customWidth="1"/>
    <col min="11" max="11" width="18.28515625" style="31" customWidth="1"/>
    <col min="12" max="12" width="18.42578125" style="31" customWidth="1"/>
    <col min="13" max="13" width="15.5703125" style="31" customWidth="1"/>
    <col min="14" max="15" width="13.7109375" style="31" customWidth="1"/>
    <col min="16" max="16" width="13.85546875" style="31" customWidth="1"/>
  </cols>
  <sheetData>
    <row r="1" spans="1:16" ht="15.75">
      <c r="A1" s="1" t="s">
        <v>117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6.5" thickBot="1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5.75">
      <c r="A3" s="73" t="s">
        <v>85</v>
      </c>
      <c r="B3" s="73"/>
      <c r="C3" s="73" t="s">
        <v>1</v>
      </c>
      <c r="D3" s="76" t="s">
        <v>83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1:16" ht="15.75">
      <c r="A4" s="74"/>
      <c r="B4" s="74"/>
      <c r="C4" s="74"/>
      <c r="D4" s="77" t="s">
        <v>2</v>
      </c>
      <c r="E4" s="77"/>
      <c r="F4" s="77"/>
      <c r="G4" s="77"/>
      <c r="H4" s="77"/>
      <c r="I4" s="5"/>
      <c r="J4" s="77" t="s">
        <v>3</v>
      </c>
      <c r="K4" s="77"/>
      <c r="L4" s="77" t="s">
        <v>4</v>
      </c>
      <c r="M4" s="77"/>
      <c r="N4" s="77"/>
      <c r="O4" s="77" t="s">
        <v>5</v>
      </c>
      <c r="P4" s="77"/>
    </row>
    <row r="5" spans="1:16" ht="15.75">
      <c r="A5" s="74"/>
      <c r="B5" s="74"/>
      <c r="C5" s="74"/>
      <c r="D5" s="72" t="s">
        <v>84</v>
      </c>
      <c r="E5" s="72"/>
      <c r="F5" s="72"/>
      <c r="G5" s="72"/>
      <c r="H5" s="77" t="s">
        <v>6</v>
      </c>
      <c r="I5" s="77"/>
      <c r="J5" s="72" t="s">
        <v>7</v>
      </c>
      <c r="K5" s="72"/>
      <c r="L5" s="72" t="s">
        <v>91</v>
      </c>
      <c r="M5" s="72"/>
      <c r="N5" s="72"/>
      <c r="O5" s="5" t="s">
        <v>8</v>
      </c>
      <c r="P5" s="5" t="s">
        <v>9</v>
      </c>
    </row>
    <row r="6" spans="1:16" ht="15.75">
      <c r="A6" s="74"/>
      <c r="B6" s="74"/>
      <c r="C6" s="74"/>
      <c r="D6" s="6" t="s">
        <v>10</v>
      </c>
      <c r="E6" s="69" t="str">
        <f>+D7</f>
        <v>Iguaçu</v>
      </c>
      <c r="F6" s="6" t="str">
        <f>+E7</f>
        <v>Desvio Ribas</v>
      </c>
      <c r="G6" s="69" t="s">
        <v>88</v>
      </c>
      <c r="H6" s="69" t="str">
        <f>+F7</f>
        <v>Guarapuava</v>
      </c>
      <c r="I6" s="69" t="str">
        <f>+H7</f>
        <v>Cascavel</v>
      </c>
      <c r="J6" s="6" t="s">
        <v>114</v>
      </c>
      <c r="K6" s="69" t="s">
        <v>11</v>
      </c>
      <c r="L6" s="69" t="str">
        <f>+K7</f>
        <v>Front. Argentina</v>
      </c>
      <c r="M6" s="69" t="str">
        <f>+L7</f>
        <v>J.V. Gonzalez</v>
      </c>
      <c r="N6" s="6" t="str">
        <f>+M7</f>
        <v>Salta</v>
      </c>
      <c r="O6" s="69" t="str">
        <f>+N7</f>
        <v>Socompa</v>
      </c>
      <c r="P6" s="6" t="str">
        <f>+O7</f>
        <v>A. Victoria</v>
      </c>
    </row>
    <row r="7" spans="1:16" ht="16.5" thickBot="1">
      <c r="A7" s="75"/>
      <c r="B7" s="75"/>
      <c r="C7" s="75"/>
      <c r="D7" s="70" t="s">
        <v>86</v>
      </c>
      <c r="E7" s="70" t="s">
        <v>12</v>
      </c>
      <c r="F7" s="70" t="s">
        <v>13</v>
      </c>
      <c r="G7" s="70" t="s">
        <v>47</v>
      </c>
      <c r="H7" s="70" t="s">
        <v>14</v>
      </c>
      <c r="I7" s="70" t="s">
        <v>115</v>
      </c>
      <c r="J7" s="70" t="s">
        <v>15</v>
      </c>
      <c r="K7" s="70" t="s">
        <v>116</v>
      </c>
      <c r="L7" s="70" t="s">
        <v>89</v>
      </c>
      <c r="M7" s="70" t="s">
        <v>16</v>
      </c>
      <c r="N7" s="70" t="s">
        <v>17</v>
      </c>
      <c r="O7" s="70" t="s">
        <v>90</v>
      </c>
      <c r="P7" s="70" t="s">
        <v>18</v>
      </c>
    </row>
    <row r="8" spans="1:16" ht="15.75">
      <c r="A8" s="9" t="s">
        <v>107</v>
      </c>
      <c r="B8" s="10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>
      <c r="A9" s="12" t="s">
        <v>93</v>
      </c>
      <c r="B9" s="12"/>
      <c r="C9" s="13" t="s">
        <v>19</v>
      </c>
      <c r="D9" s="14">
        <f>+'[4]Diesel 2'!D44</f>
        <v>4766</v>
      </c>
      <c r="E9" s="14">
        <f>+'[4]Diesel 2'!E44</f>
        <v>6116</v>
      </c>
      <c r="F9" s="14">
        <f>+'[4]Diesel 2'!F44</f>
        <v>7571</v>
      </c>
      <c r="G9" s="14">
        <f>+'[4]Diesel 2'!G44</f>
        <v>6723</v>
      </c>
      <c r="H9" s="14">
        <f>+'[4]Diesel 2'!H44</f>
        <v>7150</v>
      </c>
      <c r="I9" s="14">
        <f>+'[4]Diesel 2'!I44</f>
        <v>10052</v>
      </c>
      <c r="J9" s="14">
        <f>+'[4]Diesel 2'!J44</f>
        <v>15135</v>
      </c>
      <c r="K9" s="14">
        <f>+'[4]Diesel 2'!K44</f>
        <v>17029</v>
      </c>
      <c r="L9" s="14">
        <f>+'[4]Diesel 2'!L44</f>
        <v>23848</v>
      </c>
      <c r="M9" s="14">
        <f>+'[4]Diesel 2'!M44</f>
        <v>9509</v>
      </c>
      <c r="N9" s="14">
        <f>+'[4]Diesel 2'!N44</f>
        <v>16466</v>
      </c>
      <c r="O9" s="14">
        <f>+'[4]Diesel 2'!O44</f>
        <v>6217</v>
      </c>
      <c r="P9" s="14">
        <f>+'[4]Diesel 2'!P44</f>
        <v>4138</v>
      </c>
    </row>
    <row r="10" spans="1:16" ht="15.75">
      <c r="A10" s="15" t="s">
        <v>20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>
      <c r="A11" s="2" t="s">
        <v>21</v>
      </c>
      <c r="B11" s="2"/>
      <c r="C11" s="17" t="s">
        <v>22</v>
      </c>
      <c r="D11" s="2">
        <f>+[4]Frotas!C17</f>
        <v>2</v>
      </c>
      <c r="E11" s="2">
        <f>+[4]Frotas!D17</f>
        <v>3</v>
      </c>
      <c r="F11" s="2">
        <f>+[4]Frotas!E17</f>
        <v>3</v>
      </c>
      <c r="G11" s="2">
        <f>+[4]Frotas!F17</f>
        <v>3</v>
      </c>
      <c r="H11" s="2">
        <f>+[4]Frotas!G17</f>
        <v>3</v>
      </c>
      <c r="I11" s="2">
        <f>+[4]Frotas!H17</f>
        <v>3</v>
      </c>
      <c r="J11" s="2">
        <f>+[4]Frotas!I17</f>
        <v>2</v>
      </c>
      <c r="K11" s="2">
        <f>+[4]Frotas!J17</f>
        <v>2</v>
      </c>
      <c r="L11" s="2">
        <f>+[4]Frotas!K17</f>
        <v>3</v>
      </c>
      <c r="M11" s="2">
        <f>+[4]Frotas!L17</f>
        <v>3</v>
      </c>
      <c r="N11" s="2">
        <f>+[4]Frotas!M17</f>
        <v>3</v>
      </c>
      <c r="O11" s="2">
        <f>+[4]Frotas!N17</f>
        <v>3</v>
      </c>
      <c r="P11" s="2">
        <f>+[4]Frotas!O17</f>
        <v>3</v>
      </c>
    </row>
    <row r="12" spans="1:16">
      <c r="A12" s="2" t="s">
        <v>23</v>
      </c>
      <c r="B12" s="2"/>
      <c r="C12" s="17" t="s">
        <v>24</v>
      </c>
      <c r="D12" s="2">
        <f>+'[4]Diesel 1'!M125</f>
        <v>0.19500000000000001</v>
      </c>
      <c r="E12" s="2">
        <f>+D12</f>
        <v>0.19500000000000001</v>
      </c>
      <c r="F12" s="2">
        <f t="shared" ref="F12:P12" si="0">+E12</f>
        <v>0.19500000000000001</v>
      </c>
      <c r="G12" s="2">
        <f t="shared" si="0"/>
        <v>0.19500000000000001</v>
      </c>
      <c r="H12" s="2">
        <f t="shared" si="0"/>
        <v>0.19500000000000001</v>
      </c>
      <c r="I12" s="2">
        <f t="shared" si="0"/>
        <v>0.19500000000000001</v>
      </c>
      <c r="J12" s="2">
        <f t="shared" si="0"/>
        <v>0.19500000000000001</v>
      </c>
      <c r="K12" s="2">
        <f t="shared" si="0"/>
        <v>0.19500000000000001</v>
      </c>
      <c r="L12" s="2">
        <f t="shared" si="0"/>
        <v>0.19500000000000001</v>
      </c>
      <c r="M12" s="2">
        <f t="shared" si="0"/>
        <v>0.19500000000000001</v>
      </c>
      <c r="N12" s="2">
        <f>+L12</f>
        <v>0.19500000000000001</v>
      </c>
      <c r="O12" s="2">
        <f t="shared" si="0"/>
        <v>0.19500000000000001</v>
      </c>
      <c r="P12" s="2">
        <f t="shared" si="0"/>
        <v>0.19500000000000001</v>
      </c>
    </row>
    <row r="13" spans="1:16">
      <c r="A13" s="2" t="s">
        <v>108</v>
      </c>
      <c r="B13" s="2"/>
      <c r="C13" s="17" t="s">
        <v>25</v>
      </c>
      <c r="D13" s="18">
        <f>+D12*D11*D9</f>
        <v>1858.74</v>
      </c>
      <c r="E13" s="18">
        <f>+E12*E11*E9</f>
        <v>3577.8599999999997</v>
      </c>
      <c r="F13" s="18">
        <f t="shared" ref="F13:P13" si="1">+F12*F11*F9</f>
        <v>4429.0349999999999</v>
      </c>
      <c r="G13" s="18">
        <f t="shared" si="1"/>
        <v>3932.9549999999999</v>
      </c>
      <c r="H13" s="18">
        <f t="shared" si="1"/>
        <v>4182.75</v>
      </c>
      <c r="I13" s="18">
        <f t="shared" si="1"/>
        <v>5880.42</v>
      </c>
      <c r="J13" s="18">
        <f t="shared" si="1"/>
        <v>5902.6500000000005</v>
      </c>
      <c r="K13" s="18">
        <f t="shared" si="1"/>
        <v>6641.31</v>
      </c>
      <c r="L13" s="18">
        <f t="shared" si="1"/>
        <v>13951.08</v>
      </c>
      <c r="M13" s="18">
        <f>+M12*M11*M9</f>
        <v>5562.7649999999994</v>
      </c>
      <c r="N13" s="18">
        <f t="shared" si="1"/>
        <v>9632.6099999999988</v>
      </c>
      <c r="O13" s="18">
        <f t="shared" si="1"/>
        <v>3636.9449999999997</v>
      </c>
      <c r="P13" s="18">
        <f t="shared" si="1"/>
        <v>2420.73</v>
      </c>
    </row>
    <row r="14" spans="1:16">
      <c r="A14" s="2" t="s">
        <v>109</v>
      </c>
      <c r="B14" s="2"/>
      <c r="C14" s="17" t="s">
        <v>26</v>
      </c>
      <c r="D14" s="19">
        <f>+[4]Premissas!C149</f>
        <v>0.1</v>
      </c>
      <c r="E14" s="19">
        <f>+[4]Premissas!D149</f>
        <v>0.05</v>
      </c>
      <c r="F14" s="19">
        <f>+[4]Premissas!E149</f>
        <v>0.05</v>
      </c>
      <c r="G14" s="19">
        <f>+[4]Premissas!F149</f>
        <v>0.05</v>
      </c>
      <c r="H14" s="19">
        <f>+[4]Premissas!G149</f>
        <v>0.05</v>
      </c>
      <c r="I14" s="19">
        <f>+[4]Premissas!H149</f>
        <v>0.05</v>
      </c>
      <c r="J14" s="19">
        <f>+[4]Premissas!I149</f>
        <v>0.1</v>
      </c>
      <c r="K14" s="19">
        <f>+[4]Premissas!J149</f>
        <v>0.05</v>
      </c>
      <c r="L14" s="19">
        <f>+[4]Premissas!K149</f>
        <v>0.05</v>
      </c>
      <c r="M14" s="19">
        <f>+[4]Premissas!L149</f>
        <v>0.05</v>
      </c>
      <c r="N14" s="19">
        <f>+[4]Premissas!M149</f>
        <v>0.05</v>
      </c>
      <c r="O14" s="19">
        <f>+[4]Premissas!N149</f>
        <v>0.05</v>
      </c>
      <c r="P14" s="19">
        <f>+[4]Premissas!O149</f>
        <v>0.05</v>
      </c>
    </row>
    <row r="15" spans="1:16">
      <c r="A15" s="2" t="s">
        <v>94</v>
      </c>
      <c r="B15" s="2"/>
      <c r="C15" s="17" t="s">
        <v>25</v>
      </c>
      <c r="D15" s="18">
        <f>+D13+D13*D14</f>
        <v>2044.614</v>
      </c>
      <c r="E15" s="18">
        <f>+E13+E13*E14</f>
        <v>3756.7529999999997</v>
      </c>
      <c r="F15" s="18">
        <f t="shared" ref="F15:P15" si="2">+F13+F13*F14</f>
        <v>4650.48675</v>
      </c>
      <c r="G15" s="18">
        <f t="shared" si="2"/>
        <v>4129.60275</v>
      </c>
      <c r="H15" s="18">
        <f t="shared" si="2"/>
        <v>4391.8874999999998</v>
      </c>
      <c r="I15" s="18">
        <f t="shared" si="2"/>
        <v>6174.4409999999998</v>
      </c>
      <c r="J15" s="18">
        <f t="shared" si="2"/>
        <v>6492.9150000000009</v>
      </c>
      <c r="K15" s="18">
        <f t="shared" si="2"/>
        <v>6973.3755000000001</v>
      </c>
      <c r="L15" s="18">
        <f t="shared" si="2"/>
        <v>14648.634</v>
      </c>
      <c r="M15" s="18">
        <f>+M13+M13*M14</f>
        <v>5840.9032499999994</v>
      </c>
      <c r="N15" s="18">
        <f t="shared" si="2"/>
        <v>10114.240499999998</v>
      </c>
      <c r="O15" s="18">
        <f t="shared" si="2"/>
        <v>3818.7922499999995</v>
      </c>
      <c r="P15" s="18">
        <f t="shared" si="2"/>
        <v>2541.7665000000002</v>
      </c>
    </row>
    <row r="16" spans="1:16">
      <c r="A16" s="2" t="s">
        <v>27</v>
      </c>
      <c r="B16" s="2"/>
      <c r="C16" s="17" t="s">
        <v>28</v>
      </c>
      <c r="D16" s="18">
        <f>+[4]Frotas!C24</f>
        <v>4195.93</v>
      </c>
      <c r="E16" s="18">
        <f>+[4]Frotas!D24</f>
        <v>2579.37</v>
      </c>
      <c r="F16" s="18">
        <f>+[4]Frotas!E24</f>
        <v>583.33000000000004</v>
      </c>
      <c r="G16" s="18">
        <f>+[4]Frotas!F24</f>
        <v>1488.1</v>
      </c>
      <c r="H16" s="18">
        <f>+[4]Frotas!G24</f>
        <v>656.57</v>
      </c>
      <c r="I16" s="18">
        <f>+[4]Frotas!H24</f>
        <v>0</v>
      </c>
      <c r="J16" s="18">
        <f>+[4]Frotas!I24</f>
        <v>0</v>
      </c>
      <c r="K16" s="18">
        <f>+[4]Frotas!J24</f>
        <v>0</v>
      </c>
      <c r="L16" s="18">
        <f>+[4]Frotas!K24</f>
        <v>237.04</v>
      </c>
      <c r="M16" s="18">
        <f>+[4]Frotas!L24</f>
        <v>158.02000000000001</v>
      </c>
      <c r="N16" s="18">
        <f>+[4]Frotas!M24</f>
        <v>0</v>
      </c>
      <c r="O16" s="18">
        <f>+[4]Frotas!N24</f>
        <v>0</v>
      </c>
      <c r="P16" s="18">
        <f>+[4]Frotas!O24</f>
        <v>1851.85</v>
      </c>
    </row>
    <row r="17" spans="1:16">
      <c r="A17" s="2" t="s">
        <v>95</v>
      </c>
      <c r="B17" s="2"/>
      <c r="C17" s="17" t="s">
        <v>29</v>
      </c>
      <c r="D17" s="20">
        <f>+D16*D15</f>
        <v>8579057.2210200001</v>
      </c>
      <c r="E17" s="20">
        <f>+E16*E15</f>
        <v>9690055.9856099989</v>
      </c>
      <c r="F17" s="20">
        <f t="shared" ref="F17:P17" si="3">+F16*F15</f>
        <v>2712768.4358775001</v>
      </c>
      <c r="G17" s="20">
        <f t="shared" si="3"/>
        <v>6145261.852275</v>
      </c>
      <c r="H17" s="20">
        <f t="shared" si="3"/>
        <v>2883581.5758750001</v>
      </c>
      <c r="I17" s="20">
        <f t="shared" si="3"/>
        <v>0</v>
      </c>
      <c r="J17" s="20">
        <f t="shared" si="3"/>
        <v>0</v>
      </c>
      <c r="K17" s="20">
        <f t="shared" si="3"/>
        <v>0</v>
      </c>
      <c r="L17" s="20">
        <f t="shared" si="3"/>
        <v>3472312.2033599997</v>
      </c>
      <c r="M17" s="20">
        <f>+M16*M15</f>
        <v>922979.53156499995</v>
      </c>
      <c r="N17" s="20">
        <f t="shared" si="3"/>
        <v>0</v>
      </c>
      <c r="O17" s="20">
        <f t="shared" si="3"/>
        <v>0</v>
      </c>
      <c r="P17" s="20">
        <f t="shared" si="3"/>
        <v>4706970.293025</v>
      </c>
    </row>
    <row r="18" spans="1:16">
      <c r="A18" s="16" t="s">
        <v>30</v>
      </c>
      <c r="B18" s="16"/>
      <c r="C18" s="21" t="s">
        <v>31</v>
      </c>
      <c r="D18" s="22">
        <f>+[4]Frotas!C13</f>
        <v>1310879</v>
      </c>
      <c r="E18" s="22">
        <f>+[4]Frotas!D13</f>
        <v>1374360</v>
      </c>
      <c r="F18" s="22">
        <f>+[4]Frotas!E13</f>
        <v>368662</v>
      </c>
      <c r="G18" s="22">
        <f>+[4]Frotas!F13</f>
        <v>588100</v>
      </c>
      <c r="H18" s="22">
        <f>+[4]Frotas!G13</f>
        <v>322400</v>
      </c>
      <c r="I18" s="22">
        <f>+[4]Frotas!H13</f>
        <v>0</v>
      </c>
      <c r="J18" s="22">
        <f>+[4]Frotas!I13</f>
        <v>0</v>
      </c>
      <c r="K18" s="22">
        <f>+[4]Frotas!J13</f>
        <v>0</v>
      </c>
      <c r="L18" s="22">
        <f>+[4]Frotas!K13</f>
        <v>267418</v>
      </c>
      <c r="M18" s="22">
        <f>+[4]Frotas!L13</f>
        <v>71510</v>
      </c>
      <c r="N18" s="22">
        <f>+[4]Frotas!M13</f>
        <v>0</v>
      </c>
      <c r="O18" s="22">
        <f>+[4]Frotas!N13</f>
        <v>0</v>
      </c>
      <c r="P18" s="22">
        <f>+[4]Frotas!O13</f>
        <v>238500</v>
      </c>
    </row>
    <row r="19" spans="1:16">
      <c r="A19" s="12" t="s">
        <v>96</v>
      </c>
      <c r="B19" s="12"/>
      <c r="C19" s="13" t="s">
        <v>32</v>
      </c>
      <c r="D19" s="23">
        <f>+D17/D18</f>
        <v>6.5445073275412913</v>
      </c>
      <c r="E19" s="23">
        <f t="shared" ref="E19:P19" si="4">+E17/E18</f>
        <v>7.050595175652667</v>
      </c>
      <c r="F19" s="23">
        <f t="shared" si="4"/>
        <v>7.3584162074678163</v>
      </c>
      <c r="G19" s="23">
        <f t="shared" si="4"/>
        <v>10.449348499022275</v>
      </c>
      <c r="H19" s="23">
        <f t="shared" si="4"/>
        <v>8.9441115877016131</v>
      </c>
      <c r="I19" s="71">
        <v>0</v>
      </c>
      <c r="J19" s="71">
        <v>0</v>
      </c>
      <c r="K19" s="71">
        <v>0</v>
      </c>
      <c r="L19" s="23">
        <f t="shared" si="4"/>
        <v>12.984586689602045</v>
      </c>
      <c r="M19" s="23">
        <f t="shared" si="4"/>
        <v>12.906999462522723</v>
      </c>
      <c r="N19" s="71">
        <v>0</v>
      </c>
      <c r="O19" s="71">
        <v>0</v>
      </c>
      <c r="P19" s="23">
        <f t="shared" si="4"/>
        <v>19.735724499056605</v>
      </c>
    </row>
    <row r="20" spans="1:16" ht="15.75">
      <c r="A20" s="15" t="s">
        <v>33</v>
      </c>
      <c r="B20" s="2"/>
      <c r="C20" s="17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1" spans="1:16">
      <c r="A21" s="2" t="s">
        <v>34</v>
      </c>
      <c r="B21" s="2"/>
      <c r="C21" s="17" t="s">
        <v>35</v>
      </c>
      <c r="D21" s="18">
        <f>+[4]Premissas!C133</f>
        <v>1551</v>
      </c>
      <c r="E21" s="18">
        <f>+[4]Premissas!D133</f>
        <v>1551</v>
      </c>
      <c r="F21" s="18">
        <f>+[4]Premissas!E133</f>
        <v>1551</v>
      </c>
      <c r="G21" s="18">
        <f>+[4]Premissas!F133</f>
        <v>1551</v>
      </c>
      <c r="H21" s="18">
        <f>+[4]Premissas!G133</f>
        <v>1551</v>
      </c>
      <c r="I21" s="18">
        <f>+[4]Premissas!H133</f>
        <v>1551</v>
      </c>
      <c r="J21" s="18">
        <f>+[4]Premissas!I133</f>
        <v>1551</v>
      </c>
      <c r="K21" s="18">
        <f>+[4]Premissas!J133</f>
        <v>1551</v>
      </c>
      <c r="L21" s="18">
        <f>+[4]Premissas!K133</f>
        <v>1551</v>
      </c>
      <c r="M21" s="18">
        <f>+[4]Premissas!L133</f>
        <v>1551</v>
      </c>
      <c r="N21" s="18">
        <f>+[4]Premissas!M133</f>
        <v>1551</v>
      </c>
      <c r="O21" s="18">
        <f>+[4]Premissas!N133</f>
        <v>1551</v>
      </c>
      <c r="P21" s="18">
        <f>+[4]Premissas!O133</f>
        <v>1551</v>
      </c>
    </row>
    <row r="22" spans="1:16">
      <c r="A22" s="2" t="s">
        <v>36</v>
      </c>
      <c r="B22" s="2"/>
      <c r="C22" s="17" t="s">
        <v>37</v>
      </c>
      <c r="D22" s="2">
        <f>+[4]Frotas!C38</f>
        <v>38</v>
      </c>
      <c r="E22" s="2">
        <f>+[4]Frotas!D38</f>
        <v>33</v>
      </c>
      <c r="F22" s="2">
        <f>+[4]Frotas!E38</f>
        <v>11</v>
      </c>
      <c r="G22" s="2">
        <f>+[4]Frotas!F38</f>
        <v>27</v>
      </c>
      <c r="H22" s="2">
        <f>+[4]Frotas!G38</f>
        <v>13</v>
      </c>
      <c r="I22" s="2">
        <f>+[4]Frotas!H38</f>
        <v>1</v>
      </c>
      <c r="J22" s="2">
        <f>+[4]Frotas!I38</f>
        <v>1</v>
      </c>
      <c r="K22" s="2">
        <f>+[4]Frotas!J38</f>
        <v>1</v>
      </c>
      <c r="L22" s="2">
        <f>+[4]Frotas!K38</f>
        <v>8</v>
      </c>
      <c r="M22" s="2">
        <f>+[4]Frotas!L38</f>
        <v>3</v>
      </c>
      <c r="N22" s="2">
        <f>+[4]Frotas!M38</f>
        <v>0</v>
      </c>
      <c r="O22" s="2">
        <f>+[4]Frotas!N38</f>
        <v>1</v>
      </c>
      <c r="P22" s="2">
        <f>+[4]Frotas!O38</f>
        <v>31</v>
      </c>
    </row>
    <row r="23" spans="1:16">
      <c r="A23" s="12" t="s">
        <v>38</v>
      </c>
      <c r="B23" s="12"/>
      <c r="C23" s="13" t="s">
        <v>29</v>
      </c>
      <c r="D23" s="25">
        <f>+D22*D21</f>
        <v>58938</v>
      </c>
      <c r="E23" s="25">
        <f>+E22*E21</f>
        <v>51183</v>
      </c>
      <c r="F23" s="25">
        <f t="shared" ref="F23:P23" si="5">+F22*F21</f>
        <v>17061</v>
      </c>
      <c r="G23" s="25">
        <f t="shared" si="5"/>
        <v>41877</v>
      </c>
      <c r="H23" s="25">
        <f t="shared" si="5"/>
        <v>20163</v>
      </c>
      <c r="I23" s="25">
        <f t="shared" si="5"/>
        <v>1551</v>
      </c>
      <c r="J23" s="25">
        <f t="shared" si="5"/>
        <v>1551</v>
      </c>
      <c r="K23" s="25">
        <f t="shared" si="5"/>
        <v>1551</v>
      </c>
      <c r="L23" s="25">
        <f t="shared" si="5"/>
        <v>12408</v>
      </c>
      <c r="M23" s="25">
        <f>+M22*M21</f>
        <v>4653</v>
      </c>
      <c r="N23" s="25">
        <f t="shared" si="5"/>
        <v>0</v>
      </c>
      <c r="O23" s="25">
        <f t="shared" si="5"/>
        <v>1551</v>
      </c>
      <c r="P23" s="25">
        <f t="shared" si="5"/>
        <v>48081</v>
      </c>
    </row>
    <row r="24" spans="1:16">
      <c r="A24" s="16" t="s">
        <v>97</v>
      </c>
      <c r="B24" s="16"/>
      <c r="C24" s="17" t="s">
        <v>39</v>
      </c>
      <c r="D24" s="26">
        <f>+D248</f>
        <v>1.091</v>
      </c>
      <c r="E24" s="26">
        <f t="shared" ref="E24:P24" si="6">+E248</f>
        <v>1.091</v>
      </c>
      <c r="F24" s="26">
        <f t="shared" si="6"/>
        <v>1.091</v>
      </c>
      <c r="G24" s="26">
        <f t="shared" si="6"/>
        <v>1.091</v>
      </c>
      <c r="H24" s="26">
        <f t="shared" si="6"/>
        <v>1.091</v>
      </c>
      <c r="I24" s="26">
        <f t="shared" si="6"/>
        <v>1.091</v>
      </c>
      <c r="J24" s="26">
        <f t="shared" si="6"/>
        <v>1.02</v>
      </c>
      <c r="K24" s="26">
        <f t="shared" si="6"/>
        <v>1.02</v>
      </c>
      <c r="L24" s="26">
        <f t="shared" si="6"/>
        <v>0.878</v>
      </c>
      <c r="M24" s="26">
        <f t="shared" si="6"/>
        <v>0.878</v>
      </c>
      <c r="N24" s="26">
        <f t="shared" si="6"/>
        <v>0.878</v>
      </c>
      <c r="O24" s="26">
        <f t="shared" si="6"/>
        <v>1.089</v>
      </c>
      <c r="P24" s="26">
        <f t="shared" si="6"/>
        <v>1.089</v>
      </c>
    </row>
    <row r="25" spans="1:16">
      <c r="A25" s="16" t="s">
        <v>98</v>
      </c>
      <c r="B25" s="2"/>
      <c r="C25" s="17" t="s">
        <v>40</v>
      </c>
      <c r="D25" s="27">
        <f t="shared" ref="D25:P25" si="7">+D17*D24</f>
        <v>9359751.428132819</v>
      </c>
      <c r="E25" s="27">
        <f t="shared" si="7"/>
        <v>10571851.080300508</v>
      </c>
      <c r="F25" s="27">
        <f t="shared" si="7"/>
        <v>2959630.3635423523</v>
      </c>
      <c r="G25" s="27">
        <f t="shared" si="7"/>
        <v>6704480.6808320247</v>
      </c>
      <c r="H25" s="27">
        <f t="shared" si="7"/>
        <v>3145987.4992796252</v>
      </c>
      <c r="I25" s="27">
        <f t="shared" si="7"/>
        <v>0</v>
      </c>
      <c r="J25" s="27">
        <f t="shared" si="7"/>
        <v>0</v>
      </c>
      <c r="K25" s="27">
        <f t="shared" si="7"/>
        <v>0</v>
      </c>
      <c r="L25" s="27">
        <f t="shared" si="7"/>
        <v>3048690.1145500797</v>
      </c>
      <c r="M25" s="27">
        <f t="shared" si="7"/>
        <v>810376.02871406998</v>
      </c>
      <c r="N25" s="27">
        <f t="shared" si="7"/>
        <v>0</v>
      </c>
      <c r="O25" s="27">
        <f t="shared" si="7"/>
        <v>0</v>
      </c>
      <c r="P25" s="27">
        <f t="shared" si="7"/>
        <v>5125890.6491042245</v>
      </c>
    </row>
    <row r="26" spans="1:16">
      <c r="A26" s="16" t="s">
        <v>110</v>
      </c>
      <c r="B26" s="2"/>
      <c r="C26" s="17" t="s">
        <v>39</v>
      </c>
      <c r="D26" s="18">
        <f>+D249</f>
        <v>2.5910000000000002</v>
      </c>
      <c r="E26" s="18">
        <f t="shared" ref="E26:P26" si="8">+E249</f>
        <v>2.5910000000000002</v>
      </c>
      <c r="F26" s="18">
        <f t="shared" si="8"/>
        <v>2.5910000000000002</v>
      </c>
      <c r="G26" s="18">
        <f t="shared" si="8"/>
        <v>2.5910000000000002</v>
      </c>
      <c r="H26" s="18">
        <f t="shared" si="8"/>
        <v>2.5910000000000002</v>
      </c>
      <c r="I26" s="18">
        <f t="shared" si="8"/>
        <v>2.5910000000000002</v>
      </c>
      <c r="J26" s="18">
        <f t="shared" si="8"/>
        <v>2.5910000000000002</v>
      </c>
      <c r="K26" s="18">
        <f t="shared" si="8"/>
        <v>2.5910000000000002</v>
      </c>
      <c r="L26" s="18">
        <f t="shared" si="8"/>
        <v>2.5910000000000002</v>
      </c>
      <c r="M26" s="18">
        <f t="shared" si="8"/>
        <v>2.5910000000000002</v>
      </c>
      <c r="N26" s="18">
        <f t="shared" si="8"/>
        <v>2.5910000000000002</v>
      </c>
      <c r="O26" s="18">
        <f t="shared" si="8"/>
        <v>2.5910000000000002</v>
      </c>
      <c r="P26" s="18">
        <f t="shared" si="8"/>
        <v>2.5910000000000002</v>
      </c>
    </row>
    <row r="27" spans="1:16" ht="15.75" thickBot="1">
      <c r="A27" s="4" t="s">
        <v>41</v>
      </c>
      <c r="B27" s="4"/>
      <c r="C27" s="28" t="s">
        <v>40</v>
      </c>
      <c r="D27" s="29">
        <f t="shared" ref="D27:P27" si="9">+D23*D26</f>
        <v>152708.35800000001</v>
      </c>
      <c r="E27" s="29">
        <f t="shared" si="9"/>
        <v>132615.15300000002</v>
      </c>
      <c r="F27" s="29">
        <f t="shared" si="9"/>
        <v>44205.051000000007</v>
      </c>
      <c r="G27" s="29">
        <f t="shared" si="9"/>
        <v>108503.30700000002</v>
      </c>
      <c r="H27" s="29">
        <f t="shared" si="9"/>
        <v>52242.333000000006</v>
      </c>
      <c r="I27" s="29">
        <f t="shared" si="9"/>
        <v>4018.6410000000001</v>
      </c>
      <c r="J27" s="29">
        <f t="shared" si="9"/>
        <v>4018.6410000000001</v>
      </c>
      <c r="K27" s="29">
        <f t="shared" si="9"/>
        <v>4018.6410000000001</v>
      </c>
      <c r="L27" s="29">
        <f t="shared" si="9"/>
        <v>32149.128000000001</v>
      </c>
      <c r="M27" s="29">
        <f t="shared" si="9"/>
        <v>12055.923000000001</v>
      </c>
      <c r="N27" s="29">
        <f t="shared" si="9"/>
        <v>0</v>
      </c>
      <c r="O27" s="29">
        <f t="shared" si="9"/>
        <v>4018.6410000000001</v>
      </c>
      <c r="P27" s="29">
        <f t="shared" si="9"/>
        <v>124577.87100000001</v>
      </c>
    </row>
    <row r="28" spans="1:16">
      <c r="A28" s="16" t="s">
        <v>42</v>
      </c>
      <c r="B28" s="2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1:16">
      <c r="A29" s="16" t="s">
        <v>43</v>
      </c>
      <c r="B29" s="2"/>
      <c r="C29" s="1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1:16">
      <c r="A30" s="30" t="s">
        <v>122</v>
      </c>
      <c r="B30" s="2"/>
      <c r="C30" s="17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>
      <c r="C31" s="32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</row>
    <row r="32" spans="1:16" ht="15.75" hidden="1">
      <c r="A32" s="34" t="s">
        <v>44</v>
      </c>
    </row>
    <row r="33" spans="1:16" ht="15.75" hidden="1">
      <c r="A33" s="35" t="s">
        <v>45</v>
      </c>
    </row>
    <row r="34" spans="1:16" ht="15.75" hidden="1">
      <c r="A34" s="36" t="s">
        <v>46</v>
      </c>
    </row>
    <row r="35" spans="1:16" hidden="1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</row>
    <row r="36" spans="1:16" ht="15.75" hidden="1">
      <c r="A36" s="78" t="s">
        <v>85</v>
      </c>
      <c r="B36" s="78"/>
      <c r="C36" s="78" t="s">
        <v>1</v>
      </c>
      <c r="D36" s="80" t="s">
        <v>106</v>
      </c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</row>
    <row r="37" spans="1:16" ht="15.75" hidden="1">
      <c r="A37" s="78"/>
      <c r="B37" s="78"/>
      <c r="C37" s="78"/>
      <c r="D37" s="81" t="s">
        <v>2</v>
      </c>
      <c r="E37" s="81"/>
      <c r="F37" s="81"/>
      <c r="G37" s="81"/>
      <c r="H37" s="81"/>
      <c r="I37" s="38"/>
      <c r="J37" s="39" t="s">
        <v>3</v>
      </c>
      <c r="K37" s="39"/>
      <c r="L37" s="81" t="s">
        <v>4</v>
      </c>
      <c r="M37" s="81"/>
      <c r="N37" s="81"/>
      <c r="O37" s="81" t="s">
        <v>5</v>
      </c>
      <c r="P37" s="81"/>
    </row>
    <row r="38" spans="1:16" ht="15.75" hidden="1">
      <c r="A38" s="78"/>
      <c r="B38" s="78"/>
      <c r="C38" s="78"/>
      <c r="D38" s="82" t="s">
        <v>92</v>
      </c>
      <c r="E38" s="82"/>
      <c r="F38" s="82"/>
      <c r="G38" s="82"/>
      <c r="H38" s="38" t="s">
        <v>6</v>
      </c>
      <c r="I38" s="38"/>
      <c r="J38" s="40" t="s">
        <v>7</v>
      </c>
      <c r="K38" s="40"/>
      <c r="L38" s="82" t="s">
        <v>91</v>
      </c>
      <c r="M38" s="82"/>
      <c r="N38" s="82"/>
      <c r="O38" s="38" t="s">
        <v>8</v>
      </c>
      <c r="P38" s="38" t="s">
        <v>9</v>
      </c>
    </row>
    <row r="39" spans="1:16" ht="15.75" hidden="1">
      <c r="A39" s="78"/>
      <c r="B39" s="78"/>
      <c r="C39" s="78"/>
      <c r="D39" s="41" t="s">
        <v>10</v>
      </c>
      <c r="E39" s="42" t="str">
        <f>+D40</f>
        <v>Iguaçu</v>
      </c>
      <c r="F39" s="41" t="str">
        <f>+E40</f>
        <v>Desvio Ribas</v>
      </c>
      <c r="G39" s="42" t="s">
        <v>47</v>
      </c>
      <c r="H39" s="42" t="str">
        <f>+F40</f>
        <v>Guarapuava</v>
      </c>
      <c r="I39" s="42"/>
      <c r="J39" s="41" t="s">
        <v>48</v>
      </c>
      <c r="K39" s="42"/>
      <c r="L39" s="42" t="str">
        <f>+J40</f>
        <v>F. Argentina</v>
      </c>
      <c r="M39" s="42"/>
      <c r="N39" s="41" t="str">
        <f>+L40</f>
        <v>Salta</v>
      </c>
      <c r="O39" s="42" t="str">
        <f>+N40</f>
        <v>Socompa</v>
      </c>
      <c r="P39" s="41" t="str">
        <f>+O40</f>
        <v>A. Victoria</v>
      </c>
    </row>
    <row r="40" spans="1:16" ht="15.75" hidden="1">
      <c r="A40" s="79"/>
      <c r="B40" s="79"/>
      <c r="C40" s="79"/>
      <c r="D40" s="66" t="s">
        <v>86</v>
      </c>
      <c r="E40" s="43" t="s">
        <v>12</v>
      </c>
      <c r="F40" s="43" t="s">
        <v>13</v>
      </c>
      <c r="G40" s="43" t="s">
        <v>49</v>
      </c>
      <c r="H40" s="43" t="s">
        <v>50</v>
      </c>
      <c r="I40" s="43"/>
      <c r="J40" s="43" t="s">
        <v>51</v>
      </c>
      <c r="K40" s="43"/>
      <c r="L40" s="43" t="s">
        <v>16</v>
      </c>
      <c r="M40" s="43"/>
      <c r="N40" s="43" t="s">
        <v>17</v>
      </c>
      <c r="O40" s="66" t="s">
        <v>90</v>
      </c>
      <c r="P40" s="43" t="s">
        <v>18</v>
      </c>
    </row>
    <row r="41" spans="1:16" hidden="1">
      <c r="A41" s="31" t="s">
        <v>99</v>
      </c>
      <c r="C41" s="32" t="s">
        <v>52</v>
      </c>
      <c r="D41" s="33">
        <f>+D15</f>
        <v>2044.614</v>
      </c>
      <c r="E41" s="33">
        <f t="shared" ref="E41:P41" si="10">+E15</f>
        <v>3756.7529999999997</v>
      </c>
      <c r="F41" s="33">
        <f t="shared" si="10"/>
        <v>4650.48675</v>
      </c>
      <c r="G41" s="33">
        <f>+G15</f>
        <v>4129.60275</v>
      </c>
      <c r="H41" s="33">
        <f t="shared" si="10"/>
        <v>4391.8874999999998</v>
      </c>
      <c r="I41" s="33"/>
      <c r="J41" s="33">
        <f t="shared" si="10"/>
        <v>6492.9150000000009</v>
      </c>
      <c r="K41" s="33"/>
      <c r="L41" s="33">
        <f t="shared" si="10"/>
        <v>14648.634</v>
      </c>
      <c r="M41" s="33"/>
      <c r="N41" s="33">
        <f t="shared" si="10"/>
        <v>10114.240499999998</v>
      </c>
      <c r="O41" s="33">
        <f t="shared" si="10"/>
        <v>3818.7922499999995</v>
      </c>
      <c r="P41" s="33">
        <f t="shared" si="10"/>
        <v>2541.7665000000002</v>
      </c>
    </row>
    <row r="42" spans="1:16" hidden="1">
      <c r="A42" s="31" t="s">
        <v>53</v>
      </c>
      <c r="C42" s="32" t="s">
        <v>52</v>
      </c>
      <c r="D42" s="33" t="e">
        <f>+#REF!</f>
        <v>#REF!</v>
      </c>
      <c r="E42" s="33" t="e">
        <f>+#REF!</f>
        <v>#REF!</v>
      </c>
      <c r="F42" s="33" t="e">
        <f>+#REF!</f>
        <v>#REF!</v>
      </c>
      <c r="G42" s="33" t="e">
        <f>+#REF!</f>
        <v>#REF!</v>
      </c>
      <c r="H42" s="33" t="e">
        <f>+#REF!</f>
        <v>#REF!</v>
      </c>
      <c r="I42" s="33"/>
      <c r="J42" s="33" t="e">
        <f>+#REF!</f>
        <v>#REF!</v>
      </c>
      <c r="K42" s="33"/>
      <c r="L42" s="33" t="e">
        <f>+#REF!</f>
        <v>#REF!</v>
      </c>
      <c r="M42" s="33"/>
      <c r="N42" s="33" t="e">
        <f>+#REF!</f>
        <v>#REF!</v>
      </c>
      <c r="O42" s="33" t="e">
        <f>+#REF!</f>
        <v>#REF!</v>
      </c>
      <c r="P42" s="33" t="e">
        <f>+#REF!</f>
        <v>#REF!</v>
      </c>
    </row>
    <row r="43" spans="1:16" hidden="1">
      <c r="C43" s="32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</row>
    <row r="44" spans="1:16" hidden="1">
      <c r="A44" s="31" t="s">
        <v>100</v>
      </c>
      <c r="C44" s="32" t="s">
        <v>39</v>
      </c>
      <c r="D44" s="31">
        <f>+[4]Premissas!C129</f>
        <v>1.091</v>
      </c>
      <c r="E44" s="31">
        <f>+[4]Premissas!D129</f>
        <v>1.091</v>
      </c>
      <c r="F44" s="31">
        <f>+[4]Premissas!E129</f>
        <v>1.091</v>
      </c>
      <c r="G44" s="31">
        <f>+[4]Premissas!F129</f>
        <v>1.091</v>
      </c>
      <c r="H44" s="31">
        <f>+[4]Premissas!G129</f>
        <v>1.091</v>
      </c>
      <c r="J44" s="31">
        <f>+[4]Premissas!I129</f>
        <v>1.02</v>
      </c>
      <c r="L44" s="31">
        <f>+[4]Premissas!K129</f>
        <v>0.878</v>
      </c>
      <c r="N44" s="31">
        <f>+[4]Premissas!M129</f>
        <v>0.878</v>
      </c>
      <c r="O44" s="31">
        <f>+[4]Premissas!N129</f>
        <v>1.089</v>
      </c>
      <c r="P44" s="31">
        <f>+[4]Premissas!O129</f>
        <v>1.089</v>
      </c>
    </row>
    <row r="45" spans="1:16" hidden="1">
      <c r="A45" s="31" t="s">
        <v>54</v>
      </c>
      <c r="C45" s="32" t="s">
        <v>39</v>
      </c>
      <c r="D45" s="31">
        <f>+[4]Premissas!C135</f>
        <v>2.5910000000000002</v>
      </c>
      <c r="E45" s="31">
        <f>+[4]Premissas!D135</f>
        <v>2.5910000000000002</v>
      </c>
      <c r="F45" s="31">
        <f>+[4]Premissas!E135</f>
        <v>2.5910000000000002</v>
      </c>
      <c r="G45" s="31">
        <f>+[4]Premissas!F135</f>
        <v>2.5910000000000002</v>
      </c>
      <c r="H45" s="31">
        <f>+[4]Premissas!G135</f>
        <v>2.5910000000000002</v>
      </c>
      <c r="J45" s="31">
        <f>+[4]Premissas!I135</f>
        <v>2.5910000000000002</v>
      </c>
      <c r="L45" s="31">
        <f>+[4]Premissas!K135</f>
        <v>2.5910000000000002</v>
      </c>
      <c r="N45" s="31">
        <f>+[4]Premissas!M135</f>
        <v>2.5910000000000002</v>
      </c>
      <c r="O45" s="31">
        <f>+[4]Premissas!N135</f>
        <v>2.5910000000000002</v>
      </c>
      <c r="P45" s="31">
        <f>+[4]Premissas!O135</f>
        <v>2.5910000000000002</v>
      </c>
    </row>
    <row r="46" spans="1:16" hidden="1">
      <c r="C46" s="32"/>
    </row>
    <row r="47" spans="1:16" hidden="1">
      <c r="A47" s="31" t="s">
        <v>101</v>
      </c>
      <c r="C47" s="32" t="s">
        <v>55</v>
      </c>
      <c r="D47" s="33">
        <f>+D44*D41</f>
        <v>2230.6738740000001</v>
      </c>
      <c r="E47" s="33">
        <f t="shared" ref="E47:P48" si="11">+E44*E41</f>
        <v>4098.6175229999999</v>
      </c>
      <c r="F47" s="33">
        <f t="shared" si="11"/>
        <v>5073.68104425</v>
      </c>
      <c r="G47" s="33">
        <f>+G44*G41</f>
        <v>4505.3966002500001</v>
      </c>
      <c r="H47" s="33">
        <f t="shared" si="11"/>
        <v>4791.5492624999997</v>
      </c>
      <c r="I47" s="33"/>
      <c r="J47" s="33">
        <f t="shared" si="11"/>
        <v>6622.7733000000007</v>
      </c>
      <c r="K47" s="33"/>
      <c r="L47" s="33">
        <f t="shared" si="11"/>
        <v>12861.500652000001</v>
      </c>
      <c r="M47" s="33"/>
      <c r="N47" s="33">
        <f t="shared" si="11"/>
        <v>8880.3031589999991</v>
      </c>
      <c r="O47" s="33">
        <f t="shared" si="11"/>
        <v>4158.6647602499997</v>
      </c>
      <c r="P47" s="33">
        <f t="shared" si="11"/>
        <v>2767.9837185000001</v>
      </c>
    </row>
    <row r="48" spans="1:16" hidden="1">
      <c r="A48" s="31" t="s">
        <v>56</v>
      </c>
      <c r="C48" s="32" t="s">
        <v>55</v>
      </c>
      <c r="D48" s="33" t="e">
        <f>+D45*D42</f>
        <v>#REF!</v>
      </c>
      <c r="E48" s="33" t="e">
        <f t="shared" si="11"/>
        <v>#REF!</v>
      </c>
      <c r="F48" s="33" t="e">
        <f t="shared" si="11"/>
        <v>#REF!</v>
      </c>
      <c r="G48" s="33" t="e">
        <f>+G45*G42</f>
        <v>#REF!</v>
      </c>
      <c r="H48" s="33" t="e">
        <f t="shared" si="11"/>
        <v>#REF!</v>
      </c>
      <c r="I48" s="33"/>
      <c r="J48" s="33" t="e">
        <f t="shared" si="11"/>
        <v>#REF!</v>
      </c>
      <c r="K48" s="33"/>
      <c r="L48" s="33" t="e">
        <f t="shared" si="11"/>
        <v>#REF!</v>
      </c>
      <c r="M48" s="33"/>
      <c r="N48" s="33" t="e">
        <f t="shared" si="11"/>
        <v>#REF!</v>
      </c>
      <c r="O48" s="33" t="e">
        <f t="shared" si="11"/>
        <v>#REF!</v>
      </c>
      <c r="P48" s="33" t="e">
        <f t="shared" si="11"/>
        <v>#REF!</v>
      </c>
    </row>
    <row r="49" spans="1:16" ht="15.75" hidden="1">
      <c r="A49" s="39" t="s">
        <v>102</v>
      </c>
      <c r="B49" s="39"/>
      <c r="C49" s="38" t="s">
        <v>55</v>
      </c>
      <c r="D49" s="45" t="e">
        <f>SUM(D47:D48)</f>
        <v>#REF!</v>
      </c>
      <c r="E49" s="45" t="e">
        <f>SUM(E47:E48)</f>
        <v>#REF!</v>
      </c>
      <c r="F49" s="45" t="e">
        <f t="shared" ref="F49:P49" si="12">SUM(F47:F48)</f>
        <v>#REF!</v>
      </c>
      <c r="G49" s="45" t="e">
        <f>SUM(G47:G48)</f>
        <v>#REF!</v>
      </c>
      <c r="H49" s="45" t="e">
        <f t="shared" si="12"/>
        <v>#REF!</v>
      </c>
      <c r="I49" s="45"/>
      <c r="J49" s="45" t="e">
        <f t="shared" si="12"/>
        <v>#REF!</v>
      </c>
      <c r="K49" s="45"/>
      <c r="L49" s="45" t="e">
        <f t="shared" si="12"/>
        <v>#REF!</v>
      </c>
      <c r="M49" s="45"/>
      <c r="N49" s="45" t="e">
        <f t="shared" si="12"/>
        <v>#REF!</v>
      </c>
      <c r="O49" s="45" t="e">
        <f t="shared" si="12"/>
        <v>#REF!</v>
      </c>
      <c r="P49" s="45" t="e">
        <f t="shared" si="12"/>
        <v>#REF!</v>
      </c>
    </row>
    <row r="50" spans="1:16" hidden="1">
      <c r="C50" s="32"/>
    </row>
    <row r="51" spans="1:16" ht="15.75" hidden="1">
      <c r="A51" s="35" t="s">
        <v>103</v>
      </c>
      <c r="C51" s="46" t="s">
        <v>57</v>
      </c>
      <c r="D51" s="47" t="e">
        <f>+D47/#REF!</f>
        <v>#REF!</v>
      </c>
      <c r="E51" s="47" t="e">
        <f>+E47/#REF!</f>
        <v>#REF!</v>
      </c>
      <c r="F51" s="47" t="e">
        <f>+F47/#REF!</f>
        <v>#REF!</v>
      </c>
      <c r="G51" s="47" t="e">
        <f>+G47/#REF!</f>
        <v>#REF!</v>
      </c>
      <c r="H51" s="47" t="e">
        <f>+H47/#REF!</f>
        <v>#REF!</v>
      </c>
      <c r="I51" s="47"/>
      <c r="J51" s="47" t="e">
        <f>+J47/#REF!</f>
        <v>#REF!</v>
      </c>
      <c r="K51" s="47"/>
      <c r="L51" s="47" t="e">
        <f>+L47/#REF!</f>
        <v>#REF!</v>
      </c>
      <c r="M51" s="47"/>
      <c r="N51" s="47" t="e">
        <f>+N47/#REF!</f>
        <v>#REF!</v>
      </c>
      <c r="O51" s="47" t="e">
        <f>+O47/#REF!</f>
        <v>#REF!</v>
      </c>
      <c r="P51" s="47" t="e">
        <f>+P47/#REF!</f>
        <v>#REF!</v>
      </c>
    </row>
    <row r="52" spans="1:16" ht="15.75" hidden="1">
      <c r="A52" s="35" t="s">
        <v>58</v>
      </c>
      <c r="C52" s="46" t="s">
        <v>59</v>
      </c>
      <c r="D52" s="47" t="e">
        <f>+D48/#REF!</f>
        <v>#REF!</v>
      </c>
      <c r="E52" s="47" t="e">
        <f>+E48/#REF!</f>
        <v>#REF!</v>
      </c>
      <c r="F52" s="47" t="e">
        <f>+F48/#REF!</f>
        <v>#REF!</v>
      </c>
      <c r="G52" s="47" t="e">
        <f>+G48/#REF!</f>
        <v>#REF!</v>
      </c>
      <c r="H52" s="47" t="e">
        <f>+H48/#REF!</f>
        <v>#REF!</v>
      </c>
      <c r="I52" s="47"/>
      <c r="J52" s="47" t="e">
        <f>+J48/#REF!</f>
        <v>#REF!</v>
      </c>
      <c r="K52" s="47"/>
      <c r="L52" s="47" t="e">
        <f>+L48/#REF!</f>
        <v>#REF!</v>
      </c>
      <c r="M52" s="47"/>
      <c r="N52" s="47" t="e">
        <f>+N48/#REF!</f>
        <v>#REF!</v>
      </c>
      <c r="O52" s="47" t="e">
        <f>+O48/#REF!</f>
        <v>#REF!</v>
      </c>
      <c r="P52" s="47" t="e">
        <f>+P48/#REF!</f>
        <v>#REF!</v>
      </c>
    </row>
    <row r="53" spans="1:16" hidden="1">
      <c r="C53" s="32"/>
    </row>
    <row r="54" spans="1:16" ht="15.75" hidden="1">
      <c r="A54" s="36" t="s">
        <v>104</v>
      </c>
      <c r="B54" s="48"/>
      <c r="C54" s="49" t="s">
        <v>60</v>
      </c>
      <c r="D54" s="50">
        <f>+D47/D18</f>
        <v>1.7016626813001047E-3</v>
      </c>
      <c r="E54" s="50">
        <f>+E47/E18</f>
        <v>2.9822008229284901E-3</v>
      </c>
      <c r="F54" s="50">
        <f>+F47/F18</f>
        <v>1.3762419354991836E-2</v>
      </c>
      <c r="G54" s="50">
        <f>+G47/G18</f>
        <v>7.6609362357592248E-3</v>
      </c>
      <c r="H54" s="50">
        <f>+H47/H18</f>
        <v>1.4862125504032257E-2</v>
      </c>
      <c r="I54" s="50"/>
      <c r="J54" s="50" t="e">
        <f>+J47/J18</f>
        <v>#DIV/0!</v>
      </c>
      <c r="K54" s="50"/>
      <c r="L54" s="50">
        <f>+L47/L18</f>
        <v>4.809511944596101E-2</v>
      </c>
      <c r="M54" s="50"/>
      <c r="N54" s="50" t="e">
        <f>+N47/N18</f>
        <v>#DIV/0!</v>
      </c>
      <c r="O54" s="50" t="e">
        <f>+O47/O18</f>
        <v>#DIV/0!</v>
      </c>
      <c r="P54" s="50">
        <f>+P47/P18</f>
        <v>1.1605801754716982E-2</v>
      </c>
    </row>
    <row r="55" spans="1:16" ht="16.5" hidden="1" thickBot="1">
      <c r="A55" s="51" t="s">
        <v>61</v>
      </c>
      <c r="B55" s="52"/>
      <c r="C55" s="53" t="s">
        <v>60</v>
      </c>
      <c r="D55" s="54" t="e">
        <f>+D48/D18</f>
        <v>#REF!</v>
      </c>
      <c r="E55" s="54" t="e">
        <f>+E48/E18</f>
        <v>#REF!</v>
      </c>
      <c r="F55" s="54" t="e">
        <f>+F48/F18</f>
        <v>#REF!</v>
      </c>
      <c r="G55" s="54" t="e">
        <f>+G48/G18</f>
        <v>#REF!</v>
      </c>
      <c r="H55" s="54" t="e">
        <f>+H48/H18</f>
        <v>#REF!</v>
      </c>
      <c r="I55" s="54"/>
      <c r="J55" s="54" t="e">
        <f>+J48/J18</f>
        <v>#REF!</v>
      </c>
      <c r="K55" s="54"/>
      <c r="L55" s="54" t="e">
        <f>+L48/L18</f>
        <v>#REF!</v>
      </c>
      <c r="M55" s="54"/>
      <c r="N55" s="54" t="e">
        <f>+N48/N18</f>
        <v>#REF!</v>
      </c>
      <c r="O55" s="54" t="e">
        <f>+O48/O18</f>
        <v>#REF!</v>
      </c>
      <c r="P55" s="54" t="e">
        <f>+P48/P18</f>
        <v>#REF!</v>
      </c>
    </row>
    <row r="56" spans="1:16" hidden="1"/>
    <row r="57" spans="1:16" hidden="1"/>
    <row r="58" spans="1:16" hidden="1"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</row>
    <row r="59" spans="1:16" ht="15.75">
      <c r="A59" s="1" t="s">
        <v>118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6.5" thickBot="1">
      <c r="A60" s="15" t="s">
        <v>62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15.75">
      <c r="A61" s="73" t="s">
        <v>85</v>
      </c>
      <c r="B61" s="73"/>
      <c r="C61" s="73" t="s">
        <v>1</v>
      </c>
      <c r="D61" s="76" t="s">
        <v>83</v>
      </c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</row>
    <row r="62" spans="1:16" ht="15.75">
      <c r="A62" s="74"/>
      <c r="B62" s="74"/>
      <c r="C62" s="74"/>
      <c r="D62" s="77" t="s">
        <v>2</v>
      </c>
      <c r="E62" s="77"/>
      <c r="F62" s="77"/>
      <c r="G62" s="77"/>
      <c r="H62" s="77"/>
      <c r="I62" s="5"/>
      <c r="J62" s="77" t="s">
        <v>3</v>
      </c>
      <c r="K62" s="77"/>
      <c r="L62" s="77" t="s">
        <v>4</v>
      </c>
      <c r="M62" s="77"/>
      <c r="N62" s="77"/>
      <c r="O62" s="77" t="s">
        <v>5</v>
      </c>
      <c r="P62" s="77"/>
    </row>
    <row r="63" spans="1:16" ht="15.75">
      <c r="A63" s="74"/>
      <c r="B63" s="74"/>
      <c r="C63" s="74"/>
      <c r="D63" s="72" t="s">
        <v>84</v>
      </c>
      <c r="E63" s="72"/>
      <c r="F63" s="72"/>
      <c r="G63" s="72"/>
      <c r="H63" s="77" t="s">
        <v>6</v>
      </c>
      <c r="I63" s="77"/>
      <c r="J63" s="72" t="s">
        <v>7</v>
      </c>
      <c r="K63" s="72"/>
      <c r="L63" s="72" t="s">
        <v>91</v>
      </c>
      <c r="M63" s="72"/>
      <c r="N63" s="72"/>
      <c r="O63" s="5" t="s">
        <v>8</v>
      </c>
      <c r="P63" s="5" t="s">
        <v>9</v>
      </c>
    </row>
    <row r="64" spans="1:16" ht="15.75">
      <c r="A64" s="74"/>
      <c r="B64" s="74"/>
      <c r="C64" s="74"/>
      <c r="D64" s="6" t="s">
        <v>10</v>
      </c>
      <c r="E64" s="69" t="str">
        <f>+D65</f>
        <v>Iguaçu</v>
      </c>
      <c r="F64" s="6" t="str">
        <f>+E65</f>
        <v>Desvio Ribas</v>
      </c>
      <c r="G64" s="69" t="s">
        <v>88</v>
      </c>
      <c r="H64" s="69" t="str">
        <f>+F65</f>
        <v>Guarapuava</v>
      </c>
      <c r="I64" s="69" t="str">
        <f>+H65</f>
        <v>Cascavel</v>
      </c>
      <c r="J64" s="6" t="s">
        <v>114</v>
      </c>
      <c r="K64" s="69" t="s">
        <v>11</v>
      </c>
      <c r="L64" s="69" t="str">
        <f>+K65</f>
        <v>Front. Argentina</v>
      </c>
      <c r="M64" s="69" t="str">
        <f>+L65</f>
        <v>J.V. Gonzalez</v>
      </c>
      <c r="N64" s="6" t="str">
        <f>+M65</f>
        <v>Salta</v>
      </c>
      <c r="O64" s="69" t="str">
        <f>+N65</f>
        <v>Socompa</v>
      </c>
      <c r="P64" s="6" t="str">
        <f>+O65</f>
        <v>A. Victoria</v>
      </c>
    </row>
    <row r="65" spans="1:16" ht="16.5" thickBot="1">
      <c r="A65" s="75"/>
      <c r="B65" s="75"/>
      <c r="C65" s="75"/>
      <c r="D65" s="70" t="s">
        <v>86</v>
      </c>
      <c r="E65" s="70" t="s">
        <v>12</v>
      </c>
      <c r="F65" s="70" t="s">
        <v>13</v>
      </c>
      <c r="G65" s="70" t="s">
        <v>47</v>
      </c>
      <c r="H65" s="70" t="s">
        <v>14</v>
      </c>
      <c r="I65" s="70" t="s">
        <v>115</v>
      </c>
      <c r="J65" s="70" t="s">
        <v>15</v>
      </c>
      <c r="K65" s="70" t="s">
        <v>116</v>
      </c>
      <c r="L65" s="70" t="s">
        <v>89</v>
      </c>
      <c r="M65" s="70" t="s">
        <v>16</v>
      </c>
      <c r="N65" s="70" t="s">
        <v>17</v>
      </c>
      <c r="O65" s="70" t="s">
        <v>90</v>
      </c>
      <c r="P65" s="70" t="s">
        <v>18</v>
      </c>
    </row>
    <row r="66" spans="1:16" ht="15.75">
      <c r="A66" s="9" t="s">
        <v>107</v>
      </c>
      <c r="B66" s="10"/>
      <c r="C66" s="10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</row>
    <row r="67" spans="1:16">
      <c r="A67" s="12" t="s">
        <v>93</v>
      </c>
      <c r="B67" s="12"/>
      <c r="C67" s="13" t="s">
        <v>19</v>
      </c>
      <c r="D67" s="14">
        <f>+'[4]Diesel 2'!D92</f>
        <v>6116</v>
      </c>
      <c r="E67" s="14">
        <f>+'[4]Diesel 2'!E92</f>
        <v>5883</v>
      </c>
      <c r="F67" s="14">
        <f>+'[4]Diesel 2'!F92</f>
        <v>11967</v>
      </c>
      <c r="G67" s="14">
        <f>+'[4]Diesel 2'!G92</f>
        <v>13215</v>
      </c>
      <c r="H67" s="14">
        <f>+'[4]Diesel 2'!H92</f>
        <v>14077</v>
      </c>
      <c r="I67" s="14">
        <f>+'[4]Diesel 2'!I92</f>
        <v>9901</v>
      </c>
      <c r="J67" s="14">
        <f>+'[4]Diesel 2'!J92</f>
        <v>14725</v>
      </c>
      <c r="K67" s="14">
        <f>+'[4]Diesel 2'!K92</f>
        <v>16396</v>
      </c>
      <c r="L67" s="14">
        <f>+'[4]Diesel 2'!L92</f>
        <v>31530</v>
      </c>
      <c r="M67" s="14">
        <f>+'[4]Diesel 2'!M92</f>
        <v>12622</v>
      </c>
      <c r="N67" s="14">
        <f>+'[4]Diesel 2'!N92</f>
        <v>15959</v>
      </c>
      <c r="O67" s="14">
        <f>+'[4]Diesel 2'!O92</f>
        <v>6011</v>
      </c>
      <c r="P67" s="14">
        <f>+'[4]Diesel 2'!P92</f>
        <v>3946</v>
      </c>
    </row>
    <row r="68" spans="1:16" ht="15.75">
      <c r="A68" s="55" t="s">
        <v>63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</row>
    <row r="69" spans="1:16">
      <c r="A69" s="2" t="s">
        <v>21</v>
      </c>
      <c r="B69" s="2"/>
      <c r="C69" s="17" t="s">
        <v>22</v>
      </c>
      <c r="D69" s="2">
        <f>+[4]Frotas!C61</f>
        <v>3</v>
      </c>
      <c r="E69" s="2">
        <f>+[4]Frotas!D61</f>
        <v>3</v>
      </c>
      <c r="F69" s="2">
        <f>+[4]Frotas!E61</f>
        <v>3</v>
      </c>
      <c r="G69" s="2">
        <f>+[4]Frotas!F61</f>
        <v>2</v>
      </c>
      <c r="H69" s="2">
        <f>+[4]Frotas!G61</f>
        <v>3</v>
      </c>
      <c r="I69" s="2">
        <f>+[4]Frotas!H61</f>
        <v>3</v>
      </c>
      <c r="J69" s="2">
        <f>+[4]Frotas!I61</f>
        <v>3</v>
      </c>
      <c r="K69" s="2">
        <f>+[4]Frotas!J61</f>
        <v>3</v>
      </c>
      <c r="L69" s="2">
        <f>+[4]Frotas!K61</f>
        <v>3</v>
      </c>
      <c r="M69" s="2">
        <f>+[4]Frotas!L61</f>
        <v>3</v>
      </c>
      <c r="N69" s="2">
        <f>+[4]Frotas!M61</f>
        <v>3</v>
      </c>
      <c r="O69" s="2">
        <f>+[4]Frotas!N61</f>
        <v>3</v>
      </c>
      <c r="P69" s="2">
        <f>+[4]Frotas!O61</f>
        <v>3</v>
      </c>
    </row>
    <row r="70" spans="1:16">
      <c r="A70" s="2" t="s">
        <v>23</v>
      </c>
      <c r="B70" s="2"/>
      <c r="C70" s="17" t="s">
        <v>24</v>
      </c>
      <c r="D70" s="2">
        <f>+'[4]Diesel 1'!M125</f>
        <v>0.19500000000000001</v>
      </c>
      <c r="E70" s="2">
        <f t="shared" ref="E70:P70" si="13">+D70</f>
        <v>0.19500000000000001</v>
      </c>
      <c r="F70" s="2">
        <f t="shared" si="13"/>
        <v>0.19500000000000001</v>
      </c>
      <c r="G70" s="2">
        <f t="shared" si="13"/>
        <v>0.19500000000000001</v>
      </c>
      <c r="H70" s="2">
        <f t="shared" si="13"/>
        <v>0.19500000000000001</v>
      </c>
      <c r="I70" s="2">
        <f t="shared" si="13"/>
        <v>0.19500000000000001</v>
      </c>
      <c r="J70" s="2">
        <f t="shared" si="13"/>
        <v>0.19500000000000001</v>
      </c>
      <c r="K70" s="2">
        <f t="shared" si="13"/>
        <v>0.19500000000000001</v>
      </c>
      <c r="L70" s="2">
        <f t="shared" si="13"/>
        <v>0.19500000000000001</v>
      </c>
      <c r="M70" s="2">
        <f t="shared" si="13"/>
        <v>0.19500000000000001</v>
      </c>
      <c r="N70" s="2">
        <f t="shared" si="13"/>
        <v>0.19500000000000001</v>
      </c>
      <c r="O70" s="2">
        <f t="shared" si="13"/>
        <v>0.19500000000000001</v>
      </c>
      <c r="P70" s="2">
        <f t="shared" si="13"/>
        <v>0.19500000000000001</v>
      </c>
    </row>
    <row r="71" spans="1:16">
      <c r="A71" s="2" t="s">
        <v>64</v>
      </c>
      <c r="B71" s="2"/>
      <c r="C71" s="17" t="s">
        <v>25</v>
      </c>
      <c r="D71" s="18">
        <f t="shared" ref="D71:P71" si="14">+D70*D69*D67</f>
        <v>3577.8599999999997</v>
      </c>
      <c r="E71" s="18">
        <f t="shared" si="14"/>
        <v>3441.5549999999998</v>
      </c>
      <c r="F71" s="18">
        <f t="shared" si="14"/>
        <v>7000.6949999999997</v>
      </c>
      <c r="G71" s="18">
        <f t="shared" si="14"/>
        <v>5153.8500000000004</v>
      </c>
      <c r="H71" s="18">
        <f t="shared" si="14"/>
        <v>8235.0450000000001</v>
      </c>
      <c r="I71" s="18">
        <f t="shared" si="14"/>
        <v>5792.085</v>
      </c>
      <c r="J71" s="18">
        <f t="shared" si="14"/>
        <v>8614.125</v>
      </c>
      <c r="K71" s="18">
        <f t="shared" si="14"/>
        <v>9591.66</v>
      </c>
      <c r="L71" s="18">
        <f t="shared" si="14"/>
        <v>18445.05</v>
      </c>
      <c r="M71" s="18">
        <f t="shared" si="14"/>
        <v>7383.87</v>
      </c>
      <c r="N71" s="18">
        <f t="shared" si="14"/>
        <v>9336.0149999999994</v>
      </c>
      <c r="O71" s="18">
        <f t="shared" si="14"/>
        <v>3516.4349999999999</v>
      </c>
      <c r="P71" s="18">
        <f t="shared" si="14"/>
        <v>2308.41</v>
      </c>
    </row>
    <row r="72" spans="1:16">
      <c r="A72" s="2" t="s">
        <v>111</v>
      </c>
      <c r="B72" s="2"/>
      <c r="C72" s="17" t="s">
        <v>26</v>
      </c>
      <c r="D72" s="19">
        <f>+[4]Premissas!C149</f>
        <v>0.1</v>
      </c>
      <c r="E72" s="19">
        <f>+[4]Premissas!D149</f>
        <v>0.05</v>
      </c>
      <c r="F72" s="19">
        <f>+[4]Premissas!E149</f>
        <v>0.05</v>
      </c>
      <c r="G72" s="19">
        <f>+[4]Premissas!F149</f>
        <v>0.05</v>
      </c>
      <c r="H72" s="19">
        <f>+[4]Premissas!G149</f>
        <v>0.05</v>
      </c>
      <c r="I72" s="19">
        <f>+[4]Premissas!H149</f>
        <v>0.05</v>
      </c>
      <c r="J72" s="19">
        <f>+[4]Premissas!I149</f>
        <v>0.1</v>
      </c>
      <c r="K72" s="19">
        <f>+[4]Premissas!J149</f>
        <v>0.05</v>
      </c>
      <c r="L72" s="19">
        <f>+[4]Premissas!K149</f>
        <v>0.05</v>
      </c>
      <c r="M72" s="19">
        <f>+[4]Premissas!L149</f>
        <v>0.05</v>
      </c>
      <c r="N72" s="19">
        <f>+[4]Premissas!M149</f>
        <v>0.05</v>
      </c>
      <c r="O72" s="19">
        <f>+[4]Premissas!N149</f>
        <v>0.05</v>
      </c>
      <c r="P72" s="19">
        <f>+[4]Premissas!O149</f>
        <v>0.05</v>
      </c>
    </row>
    <row r="73" spans="1:16">
      <c r="A73" s="2" t="s">
        <v>65</v>
      </c>
      <c r="B73" s="2"/>
      <c r="C73" s="17" t="s">
        <v>25</v>
      </c>
      <c r="D73" s="18">
        <f t="shared" ref="D73:P73" si="15">+D71+D71*D72</f>
        <v>3935.6459999999997</v>
      </c>
      <c r="E73" s="18">
        <f t="shared" si="15"/>
        <v>3613.6327499999998</v>
      </c>
      <c r="F73" s="18">
        <f t="shared" si="15"/>
        <v>7350.7297499999995</v>
      </c>
      <c r="G73" s="18">
        <f t="shared" si="15"/>
        <v>5411.5425000000005</v>
      </c>
      <c r="H73" s="18">
        <f t="shared" si="15"/>
        <v>8646.7972499999996</v>
      </c>
      <c r="I73" s="18">
        <f t="shared" si="15"/>
        <v>6081.6892500000004</v>
      </c>
      <c r="J73" s="18">
        <f t="shared" si="15"/>
        <v>9475.5375000000004</v>
      </c>
      <c r="K73" s="18">
        <f t="shared" si="15"/>
        <v>10071.243</v>
      </c>
      <c r="L73" s="18">
        <f t="shared" si="15"/>
        <v>19367.302499999998</v>
      </c>
      <c r="M73" s="18">
        <f t="shared" si="15"/>
        <v>7753.0635000000002</v>
      </c>
      <c r="N73" s="18">
        <f t="shared" si="15"/>
        <v>9802.8157499999998</v>
      </c>
      <c r="O73" s="18">
        <f t="shared" si="15"/>
        <v>3692.25675</v>
      </c>
      <c r="P73" s="18">
        <f t="shared" si="15"/>
        <v>2423.8305</v>
      </c>
    </row>
    <row r="74" spans="1:16">
      <c r="A74" s="2" t="s">
        <v>27</v>
      </c>
      <c r="B74" s="2"/>
      <c r="C74" s="17" t="s">
        <v>28</v>
      </c>
      <c r="D74" s="18">
        <f>+[4]Frotas!C68</f>
        <v>2279.1999999999998</v>
      </c>
      <c r="E74" s="18">
        <f>+[4]Frotas!D68</f>
        <v>3304.84</v>
      </c>
      <c r="F74" s="18">
        <f>+[4]Frotas!E68</f>
        <v>1682.88</v>
      </c>
      <c r="G74" s="18">
        <f>+[4]Frotas!F68</f>
        <v>1424.5</v>
      </c>
      <c r="H74" s="18">
        <f>+[4]Frotas!G68</f>
        <v>1551.41</v>
      </c>
      <c r="I74" s="18">
        <f>+[4]Frotas!H68</f>
        <v>447.02</v>
      </c>
      <c r="J74" s="18">
        <f>+[4]Frotas!I68</f>
        <v>360.87</v>
      </c>
      <c r="K74" s="18">
        <f>+[4]Frotas!J68</f>
        <v>189.93</v>
      </c>
      <c r="L74" s="18">
        <f>+[4]Frotas!K68</f>
        <v>932.26</v>
      </c>
      <c r="M74" s="18">
        <f>+[4]Frotas!L68</f>
        <v>497.2</v>
      </c>
      <c r="N74" s="18">
        <f>+[4]Frotas!M68</f>
        <v>512.82000000000005</v>
      </c>
      <c r="O74" s="18">
        <f>+[4]Frotas!N68</f>
        <v>512.82000000000005</v>
      </c>
      <c r="P74" s="18">
        <f>+[4]Frotas!O68</f>
        <v>1495.73</v>
      </c>
    </row>
    <row r="75" spans="1:16">
      <c r="A75" s="2" t="s">
        <v>66</v>
      </c>
      <c r="B75" s="2"/>
      <c r="C75" s="17" t="s">
        <v>29</v>
      </c>
      <c r="D75" s="20">
        <f t="shared" ref="D75:P75" si="16">+D74*D73</f>
        <v>8970124.3631999996</v>
      </c>
      <c r="E75" s="20">
        <f t="shared" si="16"/>
        <v>11942478.05751</v>
      </c>
      <c r="F75" s="20">
        <f t="shared" si="16"/>
        <v>12370396.08168</v>
      </c>
      <c r="G75" s="20">
        <f t="shared" si="16"/>
        <v>7708742.2912500007</v>
      </c>
      <c r="H75" s="20">
        <f t="shared" si="16"/>
        <v>13414727.721622501</v>
      </c>
      <c r="I75" s="20">
        <f t="shared" si="16"/>
        <v>2718636.7285350002</v>
      </c>
      <c r="J75" s="20">
        <f t="shared" si="16"/>
        <v>3419437.217625</v>
      </c>
      <c r="K75" s="20">
        <f t="shared" si="16"/>
        <v>1912831.1829900001</v>
      </c>
      <c r="L75" s="20">
        <f t="shared" si="16"/>
        <v>18055361.428649999</v>
      </c>
      <c r="M75" s="20">
        <f t="shared" si="16"/>
        <v>3854823.1721999999</v>
      </c>
      <c r="N75" s="20">
        <f t="shared" si="16"/>
        <v>5027079.9729150003</v>
      </c>
      <c r="O75" s="20">
        <f t="shared" si="16"/>
        <v>1893463.1065350003</v>
      </c>
      <c r="P75" s="20">
        <f t="shared" si="16"/>
        <v>3625395.9937650003</v>
      </c>
    </row>
    <row r="76" spans="1:16">
      <c r="A76" s="16" t="s">
        <v>30</v>
      </c>
      <c r="B76" s="16"/>
      <c r="C76" s="21" t="s">
        <v>31</v>
      </c>
      <c r="D76" s="27">
        <f>+[4]Frotas!C57</f>
        <v>1305120</v>
      </c>
      <c r="E76" s="27">
        <f>+[4]Frotas!D57</f>
        <v>1839528</v>
      </c>
      <c r="F76" s="27">
        <f>+[4]Frotas!E57</f>
        <v>1356160</v>
      </c>
      <c r="G76" s="27">
        <f>+[4]Frotas!F57</f>
        <v>816060</v>
      </c>
      <c r="H76" s="27">
        <f>+[4]Frotas!G57</f>
        <v>1463200</v>
      </c>
      <c r="I76" s="27">
        <f>+[4]Frotas!H57</f>
        <v>295120</v>
      </c>
      <c r="J76" s="27">
        <f>+[4]Frotas!I57</f>
        <v>493506</v>
      </c>
      <c r="K76" s="27">
        <f>+[4]Frotas!J57</f>
        <v>291650</v>
      </c>
      <c r="L76" s="27">
        <f>+[4]Frotas!K57</f>
        <v>1671360</v>
      </c>
      <c r="M76" s="27">
        <f>+[4]Frotas!L57</f>
        <v>357552</v>
      </c>
      <c r="N76" s="27">
        <f>+[4]Frotas!M57</f>
        <v>342600</v>
      </c>
      <c r="O76" s="27">
        <f>+[4]Frotas!N57</f>
        <v>108600</v>
      </c>
      <c r="P76" s="27">
        <f>+[4]Frotas!O57</f>
        <v>250425</v>
      </c>
    </row>
    <row r="77" spans="1:16">
      <c r="A77" s="12" t="s">
        <v>112</v>
      </c>
      <c r="B77" s="12"/>
      <c r="C77" s="13" t="s">
        <v>32</v>
      </c>
      <c r="D77" s="23">
        <f>+D75/D76</f>
        <v>6.8730265134240529</v>
      </c>
      <c r="E77" s="23">
        <f t="shared" ref="E77:P77" si="17">+E75/E76</f>
        <v>6.492142580874007</v>
      </c>
      <c r="F77" s="23">
        <f t="shared" si="17"/>
        <v>9.1216346756134961</v>
      </c>
      <c r="G77" s="23">
        <f t="shared" si="17"/>
        <v>9.4462935216160577</v>
      </c>
      <c r="H77" s="23">
        <f t="shared" si="17"/>
        <v>9.1680752608136284</v>
      </c>
      <c r="I77" s="23">
        <f t="shared" si="17"/>
        <v>9.211970481617648</v>
      </c>
      <c r="J77" s="23">
        <f t="shared" si="17"/>
        <v>6.9288665540540544</v>
      </c>
      <c r="K77" s="23">
        <f t="shared" si="17"/>
        <v>6.5586531218583923</v>
      </c>
      <c r="L77" s="23">
        <f t="shared" si="17"/>
        <v>10.802796183138282</v>
      </c>
      <c r="M77" s="23">
        <f t="shared" si="17"/>
        <v>10.781153992146596</v>
      </c>
      <c r="N77" s="23">
        <f t="shared" si="17"/>
        <v>14.673321578852891</v>
      </c>
      <c r="O77" s="23">
        <f t="shared" si="17"/>
        <v>17.435203559254145</v>
      </c>
      <c r="P77" s="23">
        <f t="shared" si="17"/>
        <v>14.476973120754717</v>
      </c>
    </row>
    <row r="78" spans="1:16" ht="15.75">
      <c r="A78" s="15" t="s">
        <v>33</v>
      </c>
      <c r="B78" s="16"/>
      <c r="C78" s="17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</row>
    <row r="79" spans="1:16">
      <c r="A79" s="16" t="s">
        <v>67</v>
      </c>
      <c r="B79" s="2"/>
      <c r="C79" s="17" t="s">
        <v>35</v>
      </c>
      <c r="D79" s="18">
        <f>+[4]Premissas!C133</f>
        <v>1551</v>
      </c>
      <c r="E79" s="18">
        <f>+[4]Premissas!D133</f>
        <v>1551</v>
      </c>
      <c r="F79" s="18">
        <f>+[4]Premissas!E133</f>
        <v>1551</v>
      </c>
      <c r="G79" s="18">
        <f>+[4]Premissas!F133</f>
        <v>1551</v>
      </c>
      <c r="H79" s="18">
        <f>+[4]Premissas!G133</f>
        <v>1551</v>
      </c>
      <c r="I79" s="18">
        <f>+[4]Premissas!H133</f>
        <v>1551</v>
      </c>
      <c r="J79" s="18">
        <f>+[4]Premissas!I133</f>
        <v>1551</v>
      </c>
      <c r="K79" s="18">
        <f>+[4]Premissas!J133</f>
        <v>1551</v>
      </c>
      <c r="L79" s="18">
        <f>+[4]Premissas!K133</f>
        <v>1551</v>
      </c>
      <c r="M79" s="18">
        <f>+[4]Premissas!L133</f>
        <v>1551</v>
      </c>
      <c r="N79" s="18">
        <f>+[4]Premissas!M133</f>
        <v>1551</v>
      </c>
      <c r="O79" s="18">
        <f>+[4]Premissas!N133</f>
        <v>1551</v>
      </c>
      <c r="P79" s="18">
        <f>+[4]Premissas!O133</f>
        <v>1551</v>
      </c>
    </row>
    <row r="80" spans="1:16">
      <c r="A80" s="2" t="s">
        <v>36</v>
      </c>
      <c r="B80" s="2"/>
      <c r="C80" s="17" t="s">
        <v>37</v>
      </c>
      <c r="D80" s="2">
        <f>+[4]Frotas!C82</f>
        <v>34</v>
      </c>
      <c r="E80" s="2">
        <f>+[4]Frotas!D82</f>
        <v>17</v>
      </c>
      <c r="F80" s="2">
        <f>+[4]Frotas!E82</f>
        <v>21</v>
      </c>
      <c r="G80" s="2">
        <f>+[4]Frotas!F82</f>
        <v>19</v>
      </c>
      <c r="H80" s="2">
        <f>+[4]Frotas!G82</f>
        <v>18</v>
      </c>
      <c r="I80" s="2">
        <f>+[4]Frotas!H82</f>
        <v>9</v>
      </c>
      <c r="J80" s="2">
        <f>+[4]Frotas!I82</f>
        <v>11</v>
      </c>
      <c r="K80" s="2">
        <f>+[4]Frotas!J82</f>
        <v>7</v>
      </c>
      <c r="L80" s="2">
        <f>+[4]Frotas!K82</f>
        <v>33</v>
      </c>
      <c r="M80" s="2">
        <f>+[4]Frotas!L82</f>
        <v>10</v>
      </c>
      <c r="N80" s="2">
        <f>+[4]Frotas!M82</f>
        <v>16</v>
      </c>
      <c r="O80" s="2">
        <f>+[4]Frotas!N82</f>
        <v>8</v>
      </c>
      <c r="P80" s="2">
        <f>+[4]Frotas!O82</f>
        <v>22</v>
      </c>
    </row>
    <row r="81" spans="1:16">
      <c r="A81" s="2" t="s">
        <v>68</v>
      </c>
      <c r="B81" s="2"/>
      <c r="C81" s="17" t="s">
        <v>29</v>
      </c>
      <c r="D81" s="18">
        <f t="shared" ref="D81:P81" si="18">+D80*D79</f>
        <v>52734</v>
      </c>
      <c r="E81" s="18">
        <f t="shared" si="18"/>
        <v>26367</v>
      </c>
      <c r="F81" s="18">
        <f t="shared" si="18"/>
        <v>32571</v>
      </c>
      <c r="G81" s="18">
        <f t="shared" si="18"/>
        <v>29469</v>
      </c>
      <c r="H81" s="18">
        <f t="shared" si="18"/>
        <v>27918</v>
      </c>
      <c r="I81" s="18">
        <f t="shared" si="18"/>
        <v>13959</v>
      </c>
      <c r="J81" s="18">
        <f t="shared" si="18"/>
        <v>17061</v>
      </c>
      <c r="K81" s="18">
        <f t="shared" si="18"/>
        <v>10857</v>
      </c>
      <c r="L81" s="18">
        <f t="shared" si="18"/>
        <v>51183</v>
      </c>
      <c r="M81" s="18">
        <f t="shared" si="18"/>
        <v>15510</v>
      </c>
      <c r="N81" s="18">
        <f t="shared" si="18"/>
        <v>24816</v>
      </c>
      <c r="O81" s="18">
        <f t="shared" si="18"/>
        <v>12408</v>
      </c>
      <c r="P81" s="18">
        <f t="shared" si="18"/>
        <v>34122</v>
      </c>
    </row>
    <row r="82" spans="1:16">
      <c r="A82" s="12" t="s">
        <v>69</v>
      </c>
      <c r="B82" s="12"/>
      <c r="C82" s="13" t="s">
        <v>52</v>
      </c>
      <c r="D82" s="25">
        <f t="shared" ref="D82:P82" si="19">+D81/D74</f>
        <v>23.137065637065639</v>
      </c>
      <c r="E82" s="25">
        <f t="shared" si="19"/>
        <v>7.9782984955398746</v>
      </c>
      <c r="F82" s="25">
        <f t="shared" si="19"/>
        <v>19.354321163719337</v>
      </c>
      <c r="G82" s="25">
        <f t="shared" si="19"/>
        <v>20.687258687258687</v>
      </c>
      <c r="H82" s="25">
        <f t="shared" si="19"/>
        <v>17.995243036979264</v>
      </c>
      <c r="I82" s="25">
        <f t="shared" si="19"/>
        <v>31.226790747617557</v>
      </c>
      <c r="J82" s="25">
        <f t="shared" si="19"/>
        <v>47.277412918779618</v>
      </c>
      <c r="K82" s="25">
        <f t="shared" si="19"/>
        <v>57.163165376717735</v>
      </c>
      <c r="L82" s="25">
        <f t="shared" si="19"/>
        <v>54.902065947267928</v>
      </c>
      <c r="M82" s="25">
        <f t="shared" si="19"/>
        <v>31.194690265486727</v>
      </c>
      <c r="N82" s="25">
        <f t="shared" si="19"/>
        <v>48.391248391248389</v>
      </c>
      <c r="O82" s="25">
        <f t="shared" si="19"/>
        <v>24.195624195624195</v>
      </c>
      <c r="P82" s="25">
        <f t="shared" si="19"/>
        <v>22.812940838252892</v>
      </c>
    </row>
    <row r="83" spans="1:16">
      <c r="A83" s="16" t="s">
        <v>100</v>
      </c>
      <c r="B83" s="16"/>
      <c r="C83" s="17" t="s">
        <v>39</v>
      </c>
      <c r="D83" s="26">
        <f>+D24</f>
        <v>1.091</v>
      </c>
      <c r="E83" s="26">
        <f t="shared" ref="E83:K83" si="20">+E24</f>
        <v>1.091</v>
      </c>
      <c r="F83" s="26">
        <f t="shared" si="20"/>
        <v>1.091</v>
      </c>
      <c r="G83" s="26">
        <f t="shared" si="20"/>
        <v>1.091</v>
      </c>
      <c r="H83" s="26">
        <f t="shared" si="20"/>
        <v>1.091</v>
      </c>
      <c r="I83" s="26">
        <f t="shared" si="20"/>
        <v>1.091</v>
      </c>
      <c r="J83" s="26">
        <f t="shared" si="20"/>
        <v>1.02</v>
      </c>
      <c r="K83" s="26">
        <f t="shared" si="20"/>
        <v>1.02</v>
      </c>
      <c r="L83" s="26">
        <f>+L24</f>
        <v>0.878</v>
      </c>
      <c r="M83" s="26">
        <f>+M24</f>
        <v>0.878</v>
      </c>
      <c r="N83" s="26">
        <f>+N24</f>
        <v>0.878</v>
      </c>
      <c r="O83" s="26">
        <f>+O24</f>
        <v>1.089</v>
      </c>
      <c r="P83" s="26">
        <f>+P24</f>
        <v>1.089</v>
      </c>
    </row>
    <row r="84" spans="1:16">
      <c r="A84" s="16" t="s">
        <v>70</v>
      </c>
      <c r="B84" s="2"/>
      <c r="C84" s="17" t="s">
        <v>40</v>
      </c>
      <c r="D84" s="27">
        <f t="shared" ref="D84:P84" si="21">+D75*D83</f>
        <v>9786405.6802511998</v>
      </c>
      <c r="E84" s="27">
        <f t="shared" si="21"/>
        <v>13029243.56074341</v>
      </c>
      <c r="F84" s="27">
        <f t="shared" si="21"/>
        <v>13496102.12511288</v>
      </c>
      <c r="G84" s="27">
        <f t="shared" si="21"/>
        <v>8410237.8397537507</v>
      </c>
      <c r="H84" s="27">
        <f t="shared" si="21"/>
        <v>14635467.944290148</v>
      </c>
      <c r="I84" s="27">
        <f t="shared" si="21"/>
        <v>2966032.670831685</v>
      </c>
      <c r="J84" s="27">
        <f t="shared" si="21"/>
        <v>3487825.9619775</v>
      </c>
      <c r="K84" s="27">
        <f t="shared" si="21"/>
        <v>1951087.8066498002</v>
      </c>
      <c r="L84" s="27">
        <f t="shared" si="21"/>
        <v>15852607.334354699</v>
      </c>
      <c r="M84" s="27">
        <f t="shared" si="21"/>
        <v>3384534.7451915997</v>
      </c>
      <c r="N84" s="27">
        <f t="shared" si="21"/>
        <v>4413776.2162193703</v>
      </c>
      <c r="O84" s="27">
        <f t="shared" si="21"/>
        <v>2061981.3230166151</v>
      </c>
      <c r="P84" s="27">
        <f t="shared" si="21"/>
        <v>3948056.2372100851</v>
      </c>
    </row>
    <row r="85" spans="1:16">
      <c r="A85" s="16" t="s">
        <v>113</v>
      </c>
      <c r="B85" s="2"/>
      <c r="C85" s="17" t="s">
        <v>39</v>
      </c>
      <c r="D85" s="18">
        <f>+D26</f>
        <v>2.5910000000000002</v>
      </c>
      <c r="E85" s="18">
        <f t="shared" ref="E85:K85" si="22">+E26</f>
        <v>2.5910000000000002</v>
      </c>
      <c r="F85" s="18">
        <f t="shared" si="22"/>
        <v>2.5910000000000002</v>
      </c>
      <c r="G85" s="18">
        <f t="shared" si="22"/>
        <v>2.5910000000000002</v>
      </c>
      <c r="H85" s="18">
        <f t="shared" si="22"/>
        <v>2.5910000000000002</v>
      </c>
      <c r="I85" s="18">
        <f t="shared" si="22"/>
        <v>2.5910000000000002</v>
      </c>
      <c r="J85" s="18">
        <f t="shared" si="22"/>
        <v>2.5910000000000002</v>
      </c>
      <c r="K85" s="18">
        <f t="shared" si="22"/>
        <v>2.5910000000000002</v>
      </c>
      <c r="L85" s="18">
        <f>+L26</f>
        <v>2.5910000000000002</v>
      </c>
      <c r="M85" s="18">
        <f>+M26</f>
        <v>2.5910000000000002</v>
      </c>
      <c r="N85" s="18">
        <f>+N26</f>
        <v>2.5910000000000002</v>
      </c>
      <c r="O85" s="18">
        <f>+O26</f>
        <v>2.5910000000000002</v>
      </c>
      <c r="P85" s="18">
        <f>+P26</f>
        <v>2.5910000000000002</v>
      </c>
    </row>
    <row r="86" spans="1:16" ht="15.75" thickBot="1">
      <c r="A86" s="4" t="s">
        <v>71</v>
      </c>
      <c r="B86" s="4"/>
      <c r="C86" s="28" t="s">
        <v>40</v>
      </c>
      <c r="D86" s="29">
        <f>+D81*D85</f>
        <v>136633.79400000002</v>
      </c>
      <c r="E86" s="29">
        <f t="shared" ref="E86:K86" si="23">+E81*E85</f>
        <v>68316.897000000012</v>
      </c>
      <c r="F86" s="29">
        <f t="shared" si="23"/>
        <v>84391.46100000001</v>
      </c>
      <c r="G86" s="29">
        <f t="shared" si="23"/>
        <v>76354.179000000004</v>
      </c>
      <c r="H86" s="29">
        <f t="shared" si="23"/>
        <v>72335.538</v>
      </c>
      <c r="I86" s="29">
        <f t="shared" si="23"/>
        <v>36167.769</v>
      </c>
      <c r="J86" s="29">
        <f t="shared" si="23"/>
        <v>44205.051000000007</v>
      </c>
      <c r="K86" s="29">
        <f t="shared" si="23"/>
        <v>28130.487000000001</v>
      </c>
      <c r="L86" s="29">
        <f>+L81*L85</f>
        <v>132615.15300000002</v>
      </c>
      <c r="M86" s="29">
        <f>+M81*M85</f>
        <v>40186.410000000003</v>
      </c>
      <c r="N86" s="29">
        <f>+N81*N85</f>
        <v>64298.256000000001</v>
      </c>
      <c r="O86" s="29">
        <f>+O81*O85</f>
        <v>32149.128000000001</v>
      </c>
      <c r="P86" s="29">
        <f>+P81*P85</f>
        <v>88410.102000000014</v>
      </c>
    </row>
    <row r="87" spans="1:16">
      <c r="A87" s="30" t="s">
        <v>122</v>
      </c>
      <c r="B87" s="2"/>
      <c r="C87" s="17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</row>
    <row r="88" spans="1:16">
      <c r="C88" s="32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</row>
    <row r="89" spans="1:16">
      <c r="C89" s="32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</row>
    <row r="90" spans="1:16" ht="15.75" hidden="1">
      <c r="A90" s="34" t="s">
        <v>44</v>
      </c>
    </row>
    <row r="91" spans="1:16" ht="15.75" hidden="1">
      <c r="A91" s="35" t="s">
        <v>45</v>
      </c>
    </row>
    <row r="92" spans="1:16" ht="15.75" hidden="1">
      <c r="A92" s="36" t="s">
        <v>72</v>
      </c>
    </row>
    <row r="93" spans="1:16" hidden="1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ht="15.75" hidden="1">
      <c r="A94" s="78" t="s">
        <v>85</v>
      </c>
      <c r="B94" s="78"/>
      <c r="C94" s="78" t="s">
        <v>1</v>
      </c>
      <c r="D94" s="80" t="s">
        <v>106</v>
      </c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</row>
    <row r="95" spans="1:16" ht="15.75" hidden="1">
      <c r="A95" s="78"/>
      <c r="B95" s="78"/>
      <c r="C95" s="78"/>
      <c r="D95" s="81" t="s">
        <v>2</v>
      </c>
      <c r="E95" s="81"/>
      <c r="F95" s="81"/>
      <c r="G95" s="81"/>
      <c r="H95" s="81"/>
      <c r="I95" s="38"/>
      <c r="J95" s="39" t="s">
        <v>3</v>
      </c>
      <c r="K95" s="39"/>
      <c r="L95" s="81" t="s">
        <v>4</v>
      </c>
      <c r="M95" s="81"/>
      <c r="N95" s="81"/>
      <c r="O95" s="81" t="s">
        <v>5</v>
      </c>
      <c r="P95" s="81"/>
    </row>
    <row r="96" spans="1:16" ht="15.75" hidden="1">
      <c r="A96" s="78"/>
      <c r="B96" s="78"/>
      <c r="C96" s="78"/>
      <c r="D96" s="82" t="s">
        <v>92</v>
      </c>
      <c r="E96" s="82"/>
      <c r="F96" s="82"/>
      <c r="G96" s="82"/>
      <c r="H96" s="38" t="s">
        <v>6</v>
      </c>
      <c r="I96" s="38"/>
      <c r="J96" s="40" t="s">
        <v>7</v>
      </c>
      <c r="K96" s="40"/>
      <c r="L96" s="82" t="s">
        <v>91</v>
      </c>
      <c r="M96" s="82"/>
      <c r="N96" s="82"/>
      <c r="O96" s="38" t="s">
        <v>8</v>
      </c>
      <c r="P96" s="38" t="s">
        <v>9</v>
      </c>
    </row>
    <row r="97" spans="1:16" ht="15.75" hidden="1">
      <c r="A97" s="78"/>
      <c r="B97" s="78"/>
      <c r="C97" s="78"/>
      <c r="D97" s="41" t="s">
        <v>10</v>
      </c>
      <c r="E97" s="42" t="str">
        <f>+D98</f>
        <v>Iguaçu</v>
      </c>
      <c r="F97" s="41" t="str">
        <f>+E98</f>
        <v>Desvio Ribas</v>
      </c>
      <c r="G97" s="42" t="s">
        <v>47</v>
      </c>
      <c r="H97" s="42" t="str">
        <f>+F98</f>
        <v>Guarapuava</v>
      </c>
      <c r="I97" s="42"/>
      <c r="J97" s="41" t="s">
        <v>48</v>
      </c>
      <c r="K97" s="42"/>
      <c r="L97" s="42" t="str">
        <f>+J98</f>
        <v>F. Argentina</v>
      </c>
      <c r="M97" s="42"/>
      <c r="N97" s="41" t="str">
        <f>+L98</f>
        <v>Salta</v>
      </c>
      <c r="O97" s="42" t="str">
        <f>+N98</f>
        <v>Socompa</v>
      </c>
      <c r="P97" s="41" t="str">
        <f>+O98</f>
        <v>A. Victoria</v>
      </c>
    </row>
    <row r="98" spans="1:16" ht="15.75" hidden="1">
      <c r="A98" s="79"/>
      <c r="B98" s="79"/>
      <c r="C98" s="79"/>
      <c r="D98" s="66" t="s">
        <v>86</v>
      </c>
      <c r="E98" s="43" t="s">
        <v>12</v>
      </c>
      <c r="F98" s="43" t="s">
        <v>13</v>
      </c>
      <c r="G98" s="43" t="s">
        <v>49</v>
      </c>
      <c r="H98" s="43" t="s">
        <v>50</v>
      </c>
      <c r="I98" s="43"/>
      <c r="J98" s="43" t="s">
        <v>51</v>
      </c>
      <c r="K98" s="43"/>
      <c r="L98" s="43" t="s">
        <v>16</v>
      </c>
      <c r="M98" s="43"/>
      <c r="N98" s="43" t="s">
        <v>17</v>
      </c>
      <c r="O98" s="66" t="s">
        <v>90</v>
      </c>
      <c r="P98" s="43" t="s">
        <v>18</v>
      </c>
    </row>
    <row r="99" spans="1:16" hidden="1">
      <c r="A99" s="31" t="s">
        <v>99</v>
      </c>
      <c r="C99" s="32" t="s">
        <v>52</v>
      </c>
      <c r="D99" s="33">
        <f>+D73</f>
        <v>3935.6459999999997</v>
      </c>
      <c r="E99" s="33">
        <f>+E73</f>
        <v>3613.6327499999998</v>
      </c>
      <c r="F99" s="33">
        <f>+F73</f>
        <v>7350.7297499999995</v>
      </c>
      <c r="G99" s="33">
        <f>+G73</f>
        <v>5411.5425000000005</v>
      </c>
      <c r="H99" s="33">
        <f t="shared" ref="H99:P99" si="24">+H73</f>
        <v>8646.7972499999996</v>
      </c>
      <c r="I99" s="33"/>
      <c r="J99" s="33">
        <f t="shared" si="24"/>
        <v>9475.5375000000004</v>
      </c>
      <c r="K99" s="33"/>
      <c r="L99" s="33">
        <f t="shared" si="24"/>
        <v>19367.302499999998</v>
      </c>
      <c r="M99" s="33"/>
      <c r="N99" s="33">
        <f t="shared" si="24"/>
        <v>9802.8157499999998</v>
      </c>
      <c r="O99" s="33">
        <f t="shared" si="24"/>
        <v>3692.25675</v>
      </c>
      <c r="P99" s="33">
        <f t="shared" si="24"/>
        <v>2423.8305</v>
      </c>
    </row>
    <row r="100" spans="1:16" hidden="1">
      <c r="A100" s="31" t="s">
        <v>53</v>
      </c>
      <c r="C100" s="32" t="s">
        <v>52</v>
      </c>
      <c r="D100" s="33">
        <f>+D82</f>
        <v>23.137065637065639</v>
      </c>
      <c r="E100" s="33">
        <f>+E82</f>
        <v>7.9782984955398746</v>
      </c>
      <c r="F100" s="33">
        <f>+F82</f>
        <v>19.354321163719337</v>
      </c>
      <c r="G100" s="33">
        <f>+G82</f>
        <v>20.687258687258687</v>
      </c>
      <c r="H100" s="33">
        <f t="shared" ref="H100:P100" si="25">+H82</f>
        <v>17.995243036979264</v>
      </c>
      <c r="I100" s="33"/>
      <c r="J100" s="33">
        <f t="shared" si="25"/>
        <v>47.277412918779618</v>
      </c>
      <c r="K100" s="33"/>
      <c r="L100" s="33">
        <f t="shared" si="25"/>
        <v>54.902065947267928</v>
      </c>
      <c r="M100" s="33"/>
      <c r="N100" s="33">
        <f t="shared" si="25"/>
        <v>48.391248391248389</v>
      </c>
      <c r="O100" s="33">
        <f t="shared" si="25"/>
        <v>24.195624195624195</v>
      </c>
      <c r="P100" s="33">
        <f t="shared" si="25"/>
        <v>22.812940838252892</v>
      </c>
    </row>
    <row r="101" spans="1:16" hidden="1">
      <c r="C101" s="32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</row>
    <row r="102" spans="1:16" hidden="1">
      <c r="A102" s="31" t="s">
        <v>100</v>
      </c>
      <c r="C102" s="32" t="s">
        <v>39</v>
      </c>
      <c r="D102" s="31">
        <f>+D44</f>
        <v>1.091</v>
      </c>
      <c r="E102" s="31">
        <f t="shared" ref="E102:P103" si="26">+E44</f>
        <v>1.091</v>
      </c>
      <c r="F102" s="31">
        <f t="shared" si="26"/>
        <v>1.091</v>
      </c>
      <c r="G102" s="31">
        <f t="shared" si="26"/>
        <v>1.091</v>
      </c>
      <c r="H102" s="31">
        <f t="shared" si="26"/>
        <v>1.091</v>
      </c>
      <c r="J102" s="31">
        <f t="shared" si="26"/>
        <v>1.02</v>
      </c>
      <c r="L102" s="31">
        <f t="shared" si="26"/>
        <v>0.878</v>
      </c>
      <c r="N102" s="31">
        <f t="shared" si="26"/>
        <v>0.878</v>
      </c>
      <c r="O102" s="31">
        <f t="shared" si="26"/>
        <v>1.089</v>
      </c>
      <c r="P102" s="31">
        <f t="shared" si="26"/>
        <v>1.089</v>
      </c>
    </row>
    <row r="103" spans="1:16" hidden="1">
      <c r="A103" s="31" t="s">
        <v>54</v>
      </c>
      <c r="C103" s="32" t="s">
        <v>39</v>
      </c>
      <c r="D103" s="31">
        <f>+D45</f>
        <v>2.5910000000000002</v>
      </c>
      <c r="E103" s="31">
        <f t="shared" si="26"/>
        <v>2.5910000000000002</v>
      </c>
      <c r="F103" s="31">
        <f t="shared" si="26"/>
        <v>2.5910000000000002</v>
      </c>
      <c r="G103" s="31">
        <f t="shared" si="26"/>
        <v>2.5910000000000002</v>
      </c>
      <c r="H103" s="31">
        <f t="shared" si="26"/>
        <v>2.5910000000000002</v>
      </c>
      <c r="J103" s="31">
        <f t="shared" si="26"/>
        <v>2.5910000000000002</v>
      </c>
      <c r="L103" s="31">
        <f t="shared" si="26"/>
        <v>2.5910000000000002</v>
      </c>
      <c r="N103" s="31">
        <f t="shared" si="26"/>
        <v>2.5910000000000002</v>
      </c>
      <c r="O103" s="31">
        <f t="shared" si="26"/>
        <v>2.5910000000000002</v>
      </c>
      <c r="P103" s="31">
        <f t="shared" si="26"/>
        <v>2.5910000000000002</v>
      </c>
    </row>
    <row r="104" spans="1:16" hidden="1">
      <c r="C104" s="32"/>
    </row>
    <row r="105" spans="1:16" hidden="1">
      <c r="A105" s="31" t="s">
        <v>101</v>
      </c>
      <c r="C105" s="32" t="s">
        <v>55</v>
      </c>
      <c r="D105" s="33">
        <f t="shared" ref="D105:P106" si="27">+D102*D99</f>
        <v>4293.7897859999994</v>
      </c>
      <c r="E105" s="33">
        <f t="shared" si="27"/>
        <v>3942.4733302499994</v>
      </c>
      <c r="F105" s="33">
        <f t="shared" si="27"/>
        <v>8019.6461572499993</v>
      </c>
      <c r="G105" s="33">
        <f t="shared" si="27"/>
        <v>5903.9928675000001</v>
      </c>
      <c r="H105" s="33">
        <f t="shared" si="27"/>
        <v>9433.6557997499986</v>
      </c>
      <c r="I105" s="33"/>
      <c r="J105" s="33">
        <f t="shared" si="27"/>
        <v>9665.0482499999998</v>
      </c>
      <c r="K105" s="33"/>
      <c r="L105" s="33">
        <f t="shared" si="27"/>
        <v>17004.491595</v>
      </c>
      <c r="M105" s="33"/>
      <c r="N105" s="33">
        <f t="shared" si="27"/>
        <v>8606.8722285000003</v>
      </c>
      <c r="O105" s="33">
        <f t="shared" si="27"/>
        <v>4020.8676007499998</v>
      </c>
      <c r="P105" s="33">
        <f t="shared" si="27"/>
        <v>2639.5514144999997</v>
      </c>
    </row>
    <row r="106" spans="1:16" hidden="1">
      <c r="A106" s="31" t="s">
        <v>56</v>
      </c>
      <c r="C106" s="32" t="s">
        <v>55</v>
      </c>
      <c r="D106" s="33">
        <f t="shared" si="27"/>
        <v>59.948137065637077</v>
      </c>
      <c r="E106" s="33">
        <f t="shared" si="27"/>
        <v>20.671771401943815</v>
      </c>
      <c r="F106" s="33">
        <f t="shared" si="27"/>
        <v>50.14704613519681</v>
      </c>
      <c r="G106" s="33">
        <f t="shared" si="27"/>
        <v>53.600687258687266</v>
      </c>
      <c r="H106" s="33">
        <f t="shared" si="27"/>
        <v>46.625674708813278</v>
      </c>
      <c r="I106" s="33"/>
      <c r="J106" s="33">
        <f t="shared" si="27"/>
        <v>122.495776872558</v>
      </c>
      <c r="K106" s="33"/>
      <c r="L106" s="33">
        <f t="shared" si="27"/>
        <v>142.2512528693712</v>
      </c>
      <c r="M106" s="33"/>
      <c r="N106" s="33">
        <f t="shared" si="27"/>
        <v>125.38172458172458</v>
      </c>
      <c r="O106" s="33">
        <f t="shared" si="27"/>
        <v>62.690862290862292</v>
      </c>
      <c r="P106" s="33">
        <f t="shared" si="27"/>
        <v>59.10832971191325</v>
      </c>
    </row>
    <row r="107" spans="1:16" ht="15.75" hidden="1">
      <c r="A107" s="39" t="s">
        <v>102</v>
      </c>
      <c r="B107" s="39"/>
      <c r="C107" s="38" t="s">
        <v>55</v>
      </c>
      <c r="D107" s="45">
        <f>SUM(D105:D106)</f>
        <v>4353.7379230656361</v>
      </c>
      <c r="E107" s="45">
        <f>SUM(E105:E106)</f>
        <v>3963.1451016519432</v>
      </c>
      <c r="F107" s="45">
        <f>SUM(F105:F106)</f>
        <v>8069.7932033851957</v>
      </c>
      <c r="G107" s="45">
        <f>SUM(G105:G106)</f>
        <v>5957.5935547586878</v>
      </c>
      <c r="H107" s="45">
        <f t="shared" ref="H107:P107" si="28">SUM(H105:H106)</f>
        <v>9480.2814744588122</v>
      </c>
      <c r="I107" s="45"/>
      <c r="J107" s="45">
        <f t="shared" si="28"/>
        <v>9787.5440268725579</v>
      </c>
      <c r="K107" s="45"/>
      <c r="L107" s="45">
        <f t="shared" si="28"/>
        <v>17146.742847869369</v>
      </c>
      <c r="M107" s="45"/>
      <c r="N107" s="45">
        <f t="shared" si="28"/>
        <v>8732.2539530817248</v>
      </c>
      <c r="O107" s="45">
        <f t="shared" si="28"/>
        <v>4083.5584630408621</v>
      </c>
      <c r="P107" s="45">
        <f t="shared" si="28"/>
        <v>2698.6597442119128</v>
      </c>
    </row>
    <row r="108" spans="1:16" hidden="1">
      <c r="C108" s="32"/>
    </row>
    <row r="109" spans="1:16" ht="15.75" hidden="1">
      <c r="A109" s="35" t="s">
        <v>103</v>
      </c>
      <c r="C109" s="46" t="s">
        <v>57</v>
      </c>
      <c r="D109" s="47" t="e">
        <f>+D105/#REF!</f>
        <v>#REF!</v>
      </c>
      <c r="E109" s="47" t="e">
        <f>+E105/#REF!</f>
        <v>#REF!</v>
      </c>
      <c r="F109" s="47" t="e">
        <f>+F105/#REF!</f>
        <v>#REF!</v>
      </c>
      <c r="G109" s="47" t="e">
        <f>+G105/#REF!</f>
        <v>#REF!</v>
      </c>
      <c r="H109" s="47" t="e">
        <f>+H105/#REF!</f>
        <v>#REF!</v>
      </c>
      <c r="I109" s="47"/>
      <c r="J109" s="47" t="e">
        <f>+J105/#REF!</f>
        <v>#REF!</v>
      </c>
      <c r="K109" s="47"/>
      <c r="L109" s="47" t="e">
        <f>+L105/#REF!</f>
        <v>#REF!</v>
      </c>
      <c r="M109" s="47"/>
      <c r="N109" s="47" t="e">
        <f>+N105/#REF!</f>
        <v>#REF!</v>
      </c>
      <c r="O109" s="47" t="e">
        <f>+O105/#REF!</f>
        <v>#REF!</v>
      </c>
      <c r="P109" s="47" t="e">
        <f>+P105/#REF!</f>
        <v>#REF!</v>
      </c>
    </row>
    <row r="110" spans="1:16" ht="15.75" hidden="1">
      <c r="A110" s="35" t="s">
        <v>58</v>
      </c>
      <c r="C110" s="46" t="s">
        <v>59</v>
      </c>
      <c r="D110" s="47" t="e">
        <f>+D106/#REF!</f>
        <v>#REF!</v>
      </c>
      <c r="E110" s="47" t="e">
        <f>+E106/#REF!</f>
        <v>#REF!</v>
      </c>
      <c r="F110" s="47" t="e">
        <f>+F106/#REF!</f>
        <v>#REF!</v>
      </c>
      <c r="G110" s="47" t="e">
        <f>+G106/#REF!</f>
        <v>#REF!</v>
      </c>
      <c r="H110" s="47" t="e">
        <f>+H106/#REF!</f>
        <v>#REF!</v>
      </c>
      <c r="I110" s="47"/>
      <c r="J110" s="47" t="e">
        <f>+J106/#REF!</f>
        <v>#REF!</v>
      </c>
      <c r="K110" s="47"/>
      <c r="L110" s="47" t="e">
        <f>+L106/#REF!</f>
        <v>#REF!</v>
      </c>
      <c r="M110" s="47"/>
      <c r="N110" s="47" t="e">
        <f>+N106/#REF!</f>
        <v>#REF!</v>
      </c>
      <c r="O110" s="47" t="e">
        <f>+O106/#REF!</f>
        <v>#REF!</v>
      </c>
      <c r="P110" s="47" t="e">
        <f>+P106/#REF!</f>
        <v>#REF!</v>
      </c>
    </row>
    <row r="111" spans="1:16" hidden="1">
      <c r="C111" s="32"/>
    </row>
    <row r="112" spans="1:16" ht="15.75" hidden="1">
      <c r="A112" s="36" t="s">
        <v>104</v>
      </c>
      <c r="B112" s="48"/>
      <c r="C112" s="49" t="s">
        <v>60</v>
      </c>
      <c r="D112" s="50">
        <f>+D105/D76</f>
        <v>3.2899578475542473E-3</v>
      </c>
      <c r="E112" s="50">
        <f>+E105/E76</f>
        <v>2.1431983260108024E-3</v>
      </c>
      <c r="F112" s="50">
        <f>+F105/F76</f>
        <v>5.9134955737154904E-3</v>
      </c>
      <c r="G112" s="50">
        <f>+G105/G76</f>
        <v>7.2347534096757595E-3</v>
      </c>
      <c r="H112" s="50">
        <f>+H105/H76</f>
        <v>6.4472770637985224E-3</v>
      </c>
      <c r="I112" s="50"/>
      <c r="J112" s="50">
        <f>+J105/J76</f>
        <v>1.9584459459459459E-2</v>
      </c>
      <c r="K112" s="50"/>
      <c r="L112" s="50">
        <f>+L105/L76</f>
        <v>1.0174044846711659E-2</v>
      </c>
      <c r="M112" s="50"/>
      <c r="N112" s="50">
        <f>+N105/N76</f>
        <v>2.512221899737303E-2</v>
      </c>
      <c r="O112" s="50">
        <f>+O105/O76</f>
        <v>3.7024563542817676E-2</v>
      </c>
      <c r="P112" s="50">
        <f>+P105/P76</f>
        <v>1.054028716981132E-2</v>
      </c>
    </row>
    <row r="113" spans="1:16" ht="16.5" hidden="1" thickBot="1">
      <c r="A113" s="51" t="s">
        <v>61</v>
      </c>
      <c r="B113" s="52"/>
      <c r="C113" s="53" t="s">
        <v>60</v>
      </c>
      <c r="D113" s="54">
        <f>+D106/D76</f>
        <v>4.5933046053724618E-5</v>
      </c>
      <c r="E113" s="54">
        <f>+E106/E76</f>
        <v>1.1237541044193845E-5</v>
      </c>
      <c r="F113" s="54">
        <f>+F106/F76</f>
        <v>3.6977234349336955E-5</v>
      </c>
      <c r="G113" s="54">
        <f>+G106/G76</f>
        <v>6.5682287158649194E-5</v>
      </c>
      <c r="H113" s="54">
        <f>+H106/H76</f>
        <v>3.1865551331884417E-5</v>
      </c>
      <c r="I113" s="54"/>
      <c r="J113" s="54">
        <f>+J106/J76</f>
        <v>2.4821537503608469E-4</v>
      </c>
      <c r="K113" s="54"/>
      <c r="L113" s="54">
        <f>+L106/L76</f>
        <v>8.5111078923374501E-5</v>
      </c>
      <c r="M113" s="54"/>
      <c r="N113" s="54">
        <f>+N106/N76</f>
        <v>3.6597117507800519E-4</v>
      </c>
      <c r="O113" s="54">
        <f>+O106/O76</f>
        <v>5.7726392533022364E-4</v>
      </c>
      <c r="P113" s="54">
        <f>+P106/P76</f>
        <v>2.3603206433827793E-4</v>
      </c>
    </row>
    <row r="114" spans="1:16" hidden="1"/>
    <row r="115" spans="1:16" hidden="1"/>
    <row r="116" spans="1:16" hidden="1"/>
    <row r="117" spans="1:16" ht="15.75">
      <c r="A117" s="1" t="s">
        <v>119</v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16.5" thickBot="1">
      <c r="A118" s="15" t="s">
        <v>73</v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15.75">
      <c r="A119" s="73" t="s">
        <v>85</v>
      </c>
      <c r="B119" s="73"/>
      <c r="C119" s="73" t="s">
        <v>1</v>
      </c>
      <c r="D119" s="76" t="s">
        <v>83</v>
      </c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</row>
    <row r="120" spans="1:16" ht="15.75">
      <c r="A120" s="74"/>
      <c r="B120" s="74"/>
      <c r="C120" s="74"/>
      <c r="D120" s="77" t="s">
        <v>2</v>
      </c>
      <c r="E120" s="77"/>
      <c r="F120" s="77"/>
      <c r="G120" s="77"/>
      <c r="H120" s="77"/>
      <c r="I120" s="5"/>
      <c r="J120" s="77" t="s">
        <v>3</v>
      </c>
      <c r="K120" s="77"/>
      <c r="L120" s="77" t="s">
        <v>4</v>
      </c>
      <c r="M120" s="77"/>
      <c r="N120" s="77"/>
      <c r="O120" s="77" t="s">
        <v>5</v>
      </c>
      <c r="P120" s="77"/>
    </row>
    <row r="121" spans="1:16" ht="15.75">
      <c r="A121" s="74"/>
      <c r="B121" s="74"/>
      <c r="C121" s="74"/>
      <c r="D121" s="72" t="s">
        <v>84</v>
      </c>
      <c r="E121" s="72"/>
      <c r="F121" s="72"/>
      <c r="G121" s="72"/>
      <c r="H121" s="77" t="s">
        <v>6</v>
      </c>
      <c r="I121" s="77"/>
      <c r="J121" s="72" t="s">
        <v>7</v>
      </c>
      <c r="K121" s="72"/>
      <c r="L121" s="72" t="s">
        <v>91</v>
      </c>
      <c r="M121" s="72"/>
      <c r="N121" s="72"/>
      <c r="O121" s="5" t="s">
        <v>8</v>
      </c>
      <c r="P121" s="5" t="s">
        <v>9</v>
      </c>
    </row>
    <row r="122" spans="1:16" ht="15.75">
      <c r="A122" s="74"/>
      <c r="B122" s="74"/>
      <c r="C122" s="74"/>
      <c r="D122" s="6" t="s">
        <v>10</v>
      </c>
      <c r="E122" s="69" t="str">
        <f>+D123</f>
        <v>Iguaçu</v>
      </c>
      <c r="F122" s="6" t="str">
        <f>+E123</f>
        <v>Desvio Ribas</v>
      </c>
      <c r="G122" s="69" t="s">
        <v>88</v>
      </c>
      <c r="H122" s="69" t="str">
        <f>+F123</f>
        <v>Guarapuava</v>
      </c>
      <c r="I122" s="69" t="str">
        <f>+H123</f>
        <v>Cascavel</v>
      </c>
      <c r="J122" s="6" t="s">
        <v>114</v>
      </c>
      <c r="K122" s="69" t="s">
        <v>11</v>
      </c>
      <c r="L122" s="69" t="str">
        <f>+K123</f>
        <v>Front. Argentina</v>
      </c>
      <c r="M122" s="69" t="str">
        <f>+L123</f>
        <v>J.V. Gonzalez</v>
      </c>
      <c r="N122" s="6" t="str">
        <f>+M123</f>
        <v>Salta</v>
      </c>
      <c r="O122" s="69" t="str">
        <f>+N123</f>
        <v>Socompa</v>
      </c>
      <c r="P122" s="6" t="str">
        <f>+O123</f>
        <v>A. Victoria</v>
      </c>
    </row>
    <row r="123" spans="1:16" ht="16.5" thickBot="1">
      <c r="A123" s="75"/>
      <c r="B123" s="75"/>
      <c r="C123" s="75"/>
      <c r="D123" s="70" t="s">
        <v>86</v>
      </c>
      <c r="E123" s="70" t="s">
        <v>12</v>
      </c>
      <c r="F123" s="70" t="s">
        <v>13</v>
      </c>
      <c r="G123" s="70" t="s">
        <v>47</v>
      </c>
      <c r="H123" s="70" t="s">
        <v>14</v>
      </c>
      <c r="I123" s="70" t="s">
        <v>115</v>
      </c>
      <c r="J123" s="70" t="s">
        <v>15</v>
      </c>
      <c r="K123" s="70" t="s">
        <v>116</v>
      </c>
      <c r="L123" s="70" t="s">
        <v>89</v>
      </c>
      <c r="M123" s="70" t="s">
        <v>16</v>
      </c>
      <c r="N123" s="70" t="s">
        <v>17</v>
      </c>
      <c r="O123" s="70" t="s">
        <v>90</v>
      </c>
      <c r="P123" s="70" t="s">
        <v>18</v>
      </c>
    </row>
    <row r="124" spans="1:16" ht="15.75">
      <c r="A124" s="9" t="s">
        <v>107</v>
      </c>
      <c r="B124" s="10"/>
      <c r="C124" s="10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</row>
    <row r="125" spans="1:16">
      <c r="A125" s="12" t="s">
        <v>93</v>
      </c>
      <c r="B125" s="12"/>
      <c r="C125" s="13" t="s">
        <v>19</v>
      </c>
      <c r="D125" s="14">
        <f>+'[4]Diesel 2'!D92</f>
        <v>6116</v>
      </c>
      <c r="E125" s="14">
        <f>+'[4]Diesel 2'!E92</f>
        <v>5883</v>
      </c>
      <c r="F125" s="14">
        <f>+'[4]Diesel 2'!F92</f>
        <v>11967</v>
      </c>
      <c r="G125" s="14">
        <f>+'[4]Diesel 2'!G92</f>
        <v>13215</v>
      </c>
      <c r="H125" s="14">
        <f>+'[4]Diesel 2'!H92</f>
        <v>14077</v>
      </c>
      <c r="I125" s="14">
        <f>+'[4]Diesel 2'!I92</f>
        <v>9901</v>
      </c>
      <c r="J125" s="14">
        <f>+'[4]Diesel 2'!J92</f>
        <v>14725</v>
      </c>
      <c r="K125" s="14">
        <f>+'[4]Diesel 2'!K92</f>
        <v>16396</v>
      </c>
      <c r="L125" s="14">
        <f>+'[4]Diesel 2'!L92</f>
        <v>31530</v>
      </c>
      <c r="M125" s="14">
        <f>+'[4]Diesel 2'!M92</f>
        <v>12622</v>
      </c>
      <c r="N125" s="14">
        <f>+'[4]Diesel 2'!N92</f>
        <v>15959</v>
      </c>
      <c r="O125" s="14">
        <f>+'[4]Diesel 2'!O92</f>
        <v>6011</v>
      </c>
      <c r="P125" s="14">
        <f>+'[4]Diesel 2'!P92</f>
        <v>3946</v>
      </c>
    </row>
    <row r="126" spans="1:16" ht="15.75">
      <c r="A126" s="15" t="s">
        <v>63</v>
      </c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</row>
    <row r="127" spans="1:16">
      <c r="A127" s="2" t="s">
        <v>21</v>
      </c>
      <c r="B127" s="2"/>
      <c r="C127" s="17" t="s">
        <v>22</v>
      </c>
      <c r="D127" s="2">
        <f>+[4]Frotas!C104</f>
        <v>3</v>
      </c>
      <c r="E127" s="2">
        <f>+[4]Frotas!D104</f>
        <v>3</v>
      </c>
      <c r="F127" s="2">
        <f>+[4]Frotas!E104</f>
        <v>3</v>
      </c>
      <c r="G127" s="2">
        <f>+[4]Frotas!F104</f>
        <v>2</v>
      </c>
      <c r="H127" s="2">
        <f>+[4]Frotas!G104</f>
        <v>3</v>
      </c>
      <c r="I127" s="2">
        <f>+[4]Frotas!H104</f>
        <v>3</v>
      </c>
      <c r="J127" s="2">
        <f>+[4]Frotas!I104</f>
        <v>3</v>
      </c>
      <c r="K127" s="2">
        <f>+[4]Frotas!J104</f>
        <v>3</v>
      </c>
      <c r="L127" s="2">
        <f>+[4]Frotas!K104</f>
        <v>3</v>
      </c>
      <c r="M127" s="2">
        <f>+[4]Frotas!L104</f>
        <v>3</v>
      </c>
      <c r="N127" s="2">
        <f>+[4]Frotas!M104</f>
        <v>3</v>
      </c>
      <c r="O127" s="2">
        <f>+[4]Frotas!N104</f>
        <v>3</v>
      </c>
      <c r="P127" s="2">
        <f>+[4]Frotas!O104</f>
        <v>3</v>
      </c>
    </row>
    <row r="128" spans="1:16">
      <c r="A128" s="2" t="s">
        <v>23</v>
      </c>
      <c r="B128" s="2"/>
      <c r="C128" s="17" t="s">
        <v>24</v>
      </c>
      <c r="D128" s="2">
        <f>+'[4]Diesel 1'!M125</f>
        <v>0.19500000000000001</v>
      </c>
      <c r="E128" s="2">
        <f t="shared" ref="E128:P128" si="29">+D128</f>
        <v>0.19500000000000001</v>
      </c>
      <c r="F128" s="2">
        <f t="shared" si="29"/>
        <v>0.19500000000000001</v>
      </c>
      <c r="G128" s="2">
        <f t="shared" si="29"/>
        <v>0.19500000000000001</v>
      </c>
      <c r="H128" s="2">
        <f t="shared" si="29"/>
        <v>0.19500000000000001</v>
      </c>
      <c r="I128" s="2">
        <f t="shared" si="29"/>
        <v>0.19500000000000001</v>
      </c>
      <c r="J128" s="2">
        <f t="shared" si="29"/>
        <v>0.19500000000000001</v>
      </c>
      <c r="K128" s="2">
        <f t="shared" si="29"/>
        <v>0.19500000000000001</v>
      </c>
      <c r="L128" s="2">
        <f t="shared" si="29"/>
        <v>0.19500000000000001</v>
      </c>
      <c r="M128" s="2">
        <f t="shared" si="29"/>
        <v>0.19500000000000001</v>
      </c>
      <c r="N128" s="2">
        <f t="shared" si="29"/>
        <v>0.19500000000000001</v>
      </c>
      <c r="O128" s="2">
        <f t="shared" si="29"/>
        <v>0.19500000000000001</v>
      </c>
      <c r="P128" s="2">
        <f t="shared" si="29"/>
        <v>0.19500000000000001</v>
      </c>
    </row>
    <row r="129" spans="1:16">
      <c r="A129" s="2" t="s">
        <v>64</v>
      </c>
      <c r="B129" s="2"/>
      <c r="C129" s="17" t="s">
        <v>25</v>
      </c>
      <c r="D129" s="18">
        <f t="shared" ref="D129:P129" si="30">+D128*D127*D125</f>
        <v>3577.8599999999997</v>
      </c>
      <c r="E129" s="18">
        <f t="shared" si="30"/>
        <v>3441.5549999999998</v>
      </c>
      <c r="F129" s="18">
        <f t="shared" si="30"/>
        <v>7000.6949999999997</v>
      </c>
      <c r="G129" s="18">
        <f t="shared" si="30"/>
        <v>5153.8500000000004</v>
      </c>
      <c r="H129" s="18">
        <f t="shared" si="30"/>
        <v>8235.0450000000001</v>
      </c>
      <c r="I129" s="18">
        <f t="shared" si="30"/>
        <v>5792.085</v>
      </c>
      <c r="J129" s="18">
        <f t="shared" si="30"/>
        <v>8614.125</v>
      </c>
      <c r="K129" s="18">
        <f t="shared" si="30"/>
        <v>9591.66</v>
      </c>
      <c r="L129" s="18">
        <f t="shared" si="30"/>
        <v>18445.05</v>
      </c>
      <c r="M129" s="18">
        <f t="shared" si="30"/>
        <v>7383.87</v>
      </c>
      <c r="N129" s="18">
        <f t="shared" si="30"/>
        <v>9336.0149999999994</v>
      </c>
      <c r="O129" s="18">
        <f t="shared" si="30"/>
        <v>3516.4349999999999</v>
      </c>
      <c r="P129" s="18">
        <f t="shared" si="30"/>
        <v>2308.41</v>
      </c>
    </row>
    <row r="130" spans="1:16">
      <c r="A130" s="2" t="s">
        <v>111</v>
      </c>
      <c r="B130" s="2"/>
      <c r="C130" s="17" t="s">
        <v>26</v>
      </c>
      <c r="D130" s="19">
        <f t="shared" ref="D130:P130" si="31">+D72</f>
        <v>0.1</v>
      </c>
      <c r="E130" s="19">
        <f t="shared" si="31"/>
        <v>0.05</v>
      </c>
      <c r="F130" s="19">
        <f t="shared" si="31"/>
        <v>0.05</v>
      </c>
      <c r="G130" s="19">
        <f t="shared" si="31"/>
        <v>0.05</v>
      </c>
      <c r="H130" s="19">
        <f t="shared" si="31"/>
        <v>0.05</v>
      </c>
      <c r="I130" s="19">
        <f t="shared" si="31"/>
        <v>0.05</v>
      </c>
      <c r="J130" s="19">
        <f t="shared" si="31"/>
        <v>0.1</v>
      </c>
      <c r="K130" s="19">
        <f t="shared" si="31"/>
        <v>0.05</v>
      </c>
      <c r="L130" s="19">
        <f t="shared" si="31"/>
        <v>0.05</v>
      </c>
      <c r="M130" s="19">
        <f t="shared" si="31"/>
        <v>0.05</v>
      </c>
      <c r="N130" s="19">
        <f t="shared" si="31"/>
        <v>0.05</v>
      </c>
      <c r="O130" s="19">
        <f t="shared" si="31"/>
        <v>0.05</v>
      </c>
      <c r="P130" s="19">
        <f t="shared" si="31"/>
        <v>0.05</v>
      </c>
    </row>
    <row r="131" spans="1:16">
      <c r="A131" s="2" t="s">
        <v>65</v>
      </c>
      <c r="B131" s="2"/>
      <c r="C131" s="17" t="s">
        <v>25</v>
      </c>
      <c r="D131" s="18">
        <f t="shared" ref="D131:P131" si="32">+D129+D129*D130</f>
        <v>3935.6459999999997</v>
      </c>
      <c r="E131" s="18">
        <f t="shared" si="32"/>
        <v>3613.6327499999998</v>
      </c>
      <c r="F131" s="18">
        <f t="shared" si="32"/>
        <v>7350.7297499999995</v>
      </c>
      <c r="G131" s="18">
        <f t="shared" si="32"/>
        <v>5411.5425000000005</v>
      </c>
      <c r="H131" s="18">
        <f t="shared" si="32"/>
        <v>8646.7972499999996</v>
      </c>
      <c r="I131" s="18">
        <f t="shared" si="32"/>
        <v>6081.6892500000004</v>
      </c>
      <c r="J131" s="18">
        <f t="shared" si="32"/>
        <v>9475.5375000000004</v>
      </c>
      <c r="K131" s="18">
        <f t="shared" si="32"/>
        <v>10071.243</v>
      </c>
      <c r="L131" s="18">
        <f t="shared" si="32"/>
        <v>19367.302499999998</v>
      </c>
      <c r="M131" s="18">
        <f t="shared" si="32"/>
        <v>7753.0635000000002</v>
      </c>
      <c r="N131" s="18">
        <f t="shared" si="32"/>
        <v>9802.8157499999998</v>
      </c>
      <c r="O131" s="18">
        <f t="shared" si="32"/>
        <v>3692.25675</v>
      </c>
      <c r="P131" s="18">
        <f t="shared" si="32"/>
        <v>2423.8305</v>
      </c>
    </row>
    <row r="132" spans="1:16">
      <c r="A132" s="2" t="s">
        <v>27</v>
      </c>
      <c r="B132" s="2"/>
      <c r="C132" s="17" t="s">
        <v>28</v>
      </c>
      <c r="D132" s="18">
        <f>[4]Frotas!C111</f>
        <v>2849</v>
      </c>
      <c r="E132" s="18">
        <f>[4]Frotas!D111</f>
        <v>4007.6</v>
      </c>
      <c r="F132" s="18">
        <f>[4]Frotas!E111</f>
        <v>2392.85</v>
      </c>
      <c r="G132" s="18">
        <f>[4]Frotas!F111</f>
        <v>1831.5</v>
      </c>
      <c r="H132" s="18">
        <f>[4]Frotas!G111</f>
        <v>2235.08</v>
      </c>
      <c r="I132" s="18">
        <f>[4]Frotas!H111</f>
        <v>815.15</v>
      </c>
      <c r="J132" s="18">
        <f>[4]Frotas!I111</f>
        <v>626.78</v>
      </c>
      <c r="K132" s="18">
        <f>[4]Frotas!J111</f>
        <v>284.89999999999998</v>
      </c>
      <c r="L132" s="18">
        <f>[4]Frotas!K111</f>
        <v>1180.8599999999999</v>
      </c>
      <c r="M132" s="18">
        <f>[4]Frotas!L111</f>
        <v>621.5</v>
      </c>
      <c r="N132" s="18">
        <f>[4]Frotas!M111</f>
        <v>598.29</v>
      </c>
      <c r="O132" s="18">
        <f>[4]Frotas!N111</f>
        <v>598.29</v>
      </c>
      <c r="P132" s="18">
        <f>[4]Frotas!O111</f>
        <v>1638.18</v>
      </c>
    </row>
    <row r="133" spans="1:16">
      <c r="A133" s="2" t="s">
        <v>66</v>
      </c>
      <c r="B133" s="2"/>
      <c r="C133" s="17" t="s">
        <v>29</v>
      </c>
      <c r="D133" s="20">
        <f t="shared" ref="D133:P133" si="33">+D132*D131</f>
        <v>11212655.454</v>
      </c>
      <c r="E133" s="20">
        <f t="shared" si="33"/>
        <v>14481994.608899999</v>
      </c>
      <c r="F133" s="20">
        <f t="shared" si="33"/>
        <v>17589193.682287499</v>
      </c>
      <c r="G133" s="20">
        <f t="shared" si="33"/>
        <v>9911240.088750001</v>
      </c>
      <c r="H133" s="20">
        <f t="shared" si="33"/>
        <v>19326283.59753</v>
      </c>
      <c r="I133" s="20">
        <f t="shared" si="33"/>
        <v>4957488.9921375001</v>
      </c>
      <c r="J133" s="20">
        <f t="shared" si="33"/>
        <v>5939077.3942499999</v>
      </c>
      <c r="K133" s="20">
        <f t="shared" si="33"/>
        <v>2869297.1307000001</v>
      </c>
      <c r="L133" s="20">
        <f t="shared" si="33"/>
        <v>22870072.830149997</v>
      </c>
      <c r="M133" s="20">
        <f t="shared" si="33"/>
        <v>4818528.9652500004</v>
      </c>
      <c r="N133" s="20">
        <f t="shared" si="33"/>
        <v>5864926.6350674992</v>
      </c>
      <c r="O133" s="20">
        <f t="shared" si="33"/>
        <v>2209040.2909574998</v>
      </c>
      <c r="P133" s="20">
        <f t="shared" si="33"/>
        <v>3970670.6484900001</v>
      </c>
    </row>
    <row r="134" spans="1:16">
      <c r="A134" s="16" t="s">
        <v>30</v>
      </c>
      <c r="B134" s="16"/>
      <c r="C134" s="21" t="s">
        <v>31</v>
      </c>
      <c r="D134" s="27">
        <f>+[4]Frotas!C100</f>
        <v>1631400</v>
      </c>
      <c r="E134" s="27">
        <f>+[4]Frotas!D100</f>
        <v>2230692</v>
      </c>
      <c r="F134" s="27">
        <f>+[4]Frotas!E100</f>
        <v>1928290</v>
      </c>
      <c r="G134" s="27">
        <f>+[4]Frotas!F100</f>
        <v>1049220</v>
      </c>
      <c r="H134" s="27">
        <f>+[4]Frotas!G100</f>
        <v>2108000</v>
      </c>
      <c r="I134" s="27">
        <f>+[4]Frotas!H100</f>
        <v>538160</v>
      </c>
      <c r="J134" s="27">
        <f>+[4]Frotas!I100</f>
        <v>857142</v>
      </c>
      <c r="K134" s="27">
        <f>+[4]Frotas!J100</f>
        <v>437475</v>
      </c>
      <c r="L134" s="27">
        <f>+[4]Frotas!K100</f>
        <v>2117056</v>
      </c>
      <c r="M134" s="27">
        <f>+[4]Frotas!L100</f>
        <v>446940</v>
      </c>
      <c r="N134" s="27">
        <f>+[4]Frotas!M100</f>
        <v>399700</v>
      </c>
      <c r="O134" s="27">
        <f>+[4]Frotas!N100</f>
        <v>126700</v>
      </c>
      <c r="P134" s="27">
        <f>+[4]Frotas!O100</f>
        <v>274275</v>
      </c>
    </row>
    <row r="135" spans="1:16">
      <c r="A135" s="12" t="s">
        <v>112</v>
      </c>
      <c r="B135" s="12"/>
      <c r="C135" s="13" t="s">
        <v>32</v>
      </c>
      <c r="D135" s="23">
        <f>+D133/D134</f>
        <v>6.8730265134240529</v>
      </c>
      <c r="E135" s="23">
        <f t="shared" ref="E135:P135" si="34">+E133/E134</f>
        <v>6.4921533806101426</v>
      </c>
      <c r="F135" s="23">
        <f t="shared" si="34"/>
        <v>9.1216537358423775</v>
      </c>
      <c r="G135" s="23">
        <f t="shared" si="34"/>
        <v>9.4462935216160595</v>
      </c>
      <c r="H135" s="23">
        <f t="shared" si="34"/>
        <v>9.1680662227371919</v>
      </c>
      <c r="I135" s="23">
        <f t="shared" si="34"/>
        <v>9.2119239485236726</v>
      </c>
      <c r="J135" s="23">
        <f t="shared" si="34"/>
        <v>6.9289305555555556</v>
      </c>
      <c r="K135" s="23">
        <f t="shared" si="34"/>
        <v>6.5587682283559063</v>
      </c>
      <c r="L135" s="23">
        <f t="shared" si="34"/>
        <v>10.802771787874292</v>
      </c>
      <c r="M135" s="23">
        <f t="shared" si="34"/>
        <v>10.781153992146598</v>
      </c>
      <c r="N135" s="23">
        <f t="shared" si="34"/>
        <v>14.673321578852887</v>
      </c>
      <c r="O135" s="23">
        <f t="shared" si="34"/>
        <v>17.435203559254141</v>
      </c>
      <c r="P135" s="23">
        <f t="shared" si="34"/>
        <v>14.476968912551271</v>
      </c>
    </row>
    <row r="136" spans="1:16" ht="15.75">
      <c r="A136" s="15" t="s">
        <v>33</v>
      </c>
      <c r="B136" s="16"/>
      <c r="C136" s="17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</row>
    <row r="137" spans="1:16">
      <c r="A137" s="16" t="s">
        <v>67</v>
      </c>
      <c r="B137" s="2"/>
      <c r="C137" s="17" t="s">
        <v>35</v>
      </c>
      <c r="D137" s="18">
        <f>+[4]Premissas!C133</f>
        <v>1551</v>
      </c>
      <c r="E137" s="18">
        <f>+[4]Premissas!D133</f>
        <v>1551</v>
      </c>
      <c r="F137" s="18">
        <f>+[4]Premissas!E133</f>
        <v>1551</v>
      </c>
      <c r="G137" s="18">
        <f>+[4]Premissas!F133</f>
        <v>1551</v>
      </c>
      <c r="H137" s="18">
        <f>+[4]Premissas!G133</f>
        <v>1551</v>
      </c>
      <c r="I137" s="18">
        <f>+[4]Premissas!H133</f>
        <v>1551</v>
      </c>
      <c r="J137" s="18">
        <f>+[4]Premissas!I133</f>
        <v>1551</v>
      </c>
      <c r="K137" s="18">
        <f>+[4]Premissas!J133</f>
        <v>1551</v>
      </c>
      <c r="L137" s="18">
        <f>+[4]Premissas!K133</f>
        <v>1551</v>
      </c>
      <c r="M137" s="18">
        <f>+[4]Premissas!L133</f>
        <v>1551</v>
      </c>
      <c r="N137" s="18">
        <f>+[4]Premissas!M133</f>
        <v>1551</v>
      </c>
      <c r="O137" s="18">
        <f>+[4]Premissas!N133</f>
        <v>1551</v>
      </c>
      <c r="P137" s="18">
        <f>+[4]Premissas!O133</f>
        <v>1551</v>
      </c>
    </row>
    <row r="138" spans="1:16">
      <c r="A138" s="2" t="s">
        <v>36</v>
      </c>
      <c r="B138" s="2"/>
      <c r="C138" s="17" t="s">
        <v>37</v>
      </c>
      <c r="D138" s="2">
        <f>+[4]Frotas!C125</f>
        <v>44</v>
      </c>
      <c r="E138" s="2">
        <f>+[4]Frotas!D125</f>
        <v>21</v>
      </c>
      <c r="F138" s="2">
        <f>+[4]Frotas!E125</f>
        <v>31</v>
      </c>
      <c r="G138" s="2">
        <f>+[4]Frotas!F125</f>
        <v>25</v>
      </c>
      <c r="H138" s="2">
        <f>+[4]Frotas!G125</f>
        <v>27</v>
      </c>
      <c r="I138" s="2">
        <f>+[4]Frotas!H125</f>
        <v>14</v>
      </c>
      <c r="J138" s="2">
        <f>+[4]Frotas!I125</f>
        <v>19</v>
      </c>
      <c r="K138" s="2">
        <f>+[4]Frotas!J125</f>
        <v>10</v>
      </c>
      <c r="L138" s="2">
        <f>+[4]Frotas!K125</f>
        <v>43</v>
      </c>
      <c r="M138" s="2">
        <f>+[4]Frotas!L125</f>
        <v>12</v>
      </c>
      <c r="N138" s="2">
        <f>+[4]Frotas!M125</f>
        <v>18</v>
      </c>
      <c r="O138" s="2">
        <f>+[4]Frotas!N125</f>
        <v>9</v>
      </c>
      <c r="P138" s="2">
        <f>+[4]Frotas!O125</f>
        <v>25</v>
      </c>
    </row>
    <row r="139" spans="1:16">
      <c r="A139" s="2" t="s">
        <v>68</v>
      </c>
      <c r="B139" s="2"/>
      <c r="C139" s="17" t="s">
        <v>29</v>
      </c>
      <c r="D139" s="18">
        <f t="shared" ref="D139:P139" si="35">+D138*D137</f>
        <v>68244</v>
      </c>
      <c r="E139" s="18">
        <f t="shared" si="35"/>
        <v>32571</v>
      </c>
      <c r="F139" s="18">
        <f t="shared" si="35"/>
        <v>48081</v>
      </c>
      <c r="G139" s="18">
        <f t="shared" si="35"/>
        <v>38775</v>
      </c>
      <c r="H139" s="18">
        <f t="shared" si="35"/>
        <v>41877</v>
      </c>
      <c r="I139" s="18">
        <f t="shared" si="35"/>
        <v>21714</v>
      </c>
      <c r="J139" s="18">
        <f t="shared" si="35"/>
        <v>29469</v>
      </c>
      <c r="K139" s="18">
        <f t="shared" si="35"/>
        <v>15510</v>
      </c>
      <c r="L139" s="18">
        <f t="shared" si="35"/>
        <v>66693</v>
      </c>
      <c r="M139" s="18">
        <f t="shared" si="35"/>
        <v>18612</v>
      </c>
      <c r="N139" s="18">
        <f t="shared" si="35"/>
        <v>27918</v>
      </c>
      <c r="O139" s="18">
        <f t="shared" si="35"/>
        <v>13959</v>
      </c>
      <c r="P139" s="18">
        <f t="shared" si="35"/>
        <v>38775</v>
      </c>
    </row>
    <row r="140" spans="1:16">
      <c r="A140" s="12" t="s">
        <v>69</v>
      </c>
      <c r="B140" s="12"/>
      <c r="C140" s="13" t="s">
        <v>52</v>
      </c>
      <c r="D140" s="25">
        <f t="shared" ref="D140:P140" si="36">+D139/D132</f>
        <v>23.953667953667953</v>
      </c>
      <c r="E140" s="25">
        <f t="shared" si="36"/>
        <v>8.1273081145822932</v>
      </c>
      <c r="F140" s="25">
        <f t="shared" si="36"/>
        <v>20.09361221973797</v>
      </c>
      <c r="G140" s="25">
        <f t="shared" si="36"/>
        <v>21.171171171171171</v>
      </c>
      <c r="H140" s="25">
        <f t="shared" si="36"/>
        <v>18.736242103190939</v>
      </c>
      <c r="I140" s="25">
        <f t="shared" si="36"/>
        <v>26.638042078145126</v>
      </c>
      <c r="J140" s="25">
        <f t="shared" si="36"/>
        <v>47.01649701649702</v>
      </c>
      <c r="K140" s="25">
        <f t="shared" si="36"/>
        <v>54.440154440154444</v>
      </c>
      <c r="L140" s="25">
        <f t="shared" si="36"/>
        <v>56.478329353183277</v>
      </c>
      <c r="M140" s="25">
        <f t="shared" si="36"/>
        <v>29.946902654867255</v>
      </c>
      <c r="N140" s="25">
        <f t="shared" si="36"/>
        <v>46.662989520132378</v>
      </c>
      <c r="O140" s="25">
        <f t="shared" si="36"/>
        <v>23.331494760066189</v>
      </c>
      <c r="P140" s="25">
        <f t="shared" si="36"/>
        <v>23.669560121598359</v>
      </c>
    </row>
    <row r="141" spans="1:16">
      <c r="A141" s="16" t="s">
        <v>100</v>
      </c>
      <c r="B141" s="16"/>
      <c r="C141" s="17" t="s">
        <v>39</v>
      </c>
      <c r="D141" s="26">
        <f>+D83</f>
        <v>1.091</v>
      </c>
      <c r="E141" s="26">
        <f t="shared" ref="E141:K141" si="37">+E83</f>
        <v>1.091</v>
      </c>
      <c r="F141" s="26">
        <f t="shared" si="37"/>
        <v>1.091</v>
      </c>
      <c r="G141" s="26">
        <f t="shared" si="37"/>
        <v>1.091</v>
      </c>
      <c r="H141" s="26">
        <f t="shared" si="37"/>
        <v>1.091</v>
      </c>
      <c r="I141" s="26">
        <f t="shared" si="37"/>
        <v>1.091</v>
      </c>
      <c r="J141" s="26">
        <f t="shared" si="37"/>
        <v>1.02</v>
      </c>
      <c r="K141" s="26">
        <f t="shared" si="37"/>
        <v>1.02</v>
      </c>
      <c r="L141" s="26">
        <f>+L83</f>
        <v>0.878</v>
      </c>
      <c r="M141" s="26">
        <f>+M83</f>
        <v>0.878</v>
      </c>
      <c r="N141" s="26">
        <f>+N83</f>
        <v>0.878</v>
      </c>
      <c r="O141" s="26">
        <f>+O83</f>
        <v>1.089</v>
      </c>
      <c r="P141" s="26">
        <f>+P83</f>
        <v>1.089</v>
      </c>
    </row>
    <row r="142" spans="1:16">
      <c r="A142" s="16" t="s">
        <v>70</v>
      </c>
      <c r="B142" s="2"/>
      <c r="C142" s="17" t="s">
        <v>40</v>
      </c>
      <c r="D142" s="27">
        <f t="shared" ref="D142:P142" si="38">+D133*D141</f>
        <v>12233007.100313999</v>
      </c>
      <c r="E142" s="27">
        <f t="shared" si="38"/>
        <v>15799856.118309898</v>
      </c>
      <c r="F142" s="27">
        <f t="shared" si="38"/>
        <v>19189810.307375662</v>
      </c>
      <c r="G142" s="27">
        <f t="shared" si="38"/>
        <v>10813162.936826251</v>
      </c>
      <c r="H142" s="27">
        <f t="shared" si="38"/>
        <v>21084975.40490523</v>
      </c>
      <c r="I142" s="27">
        <f t="shared" si="38"/>
        <v>5408620.4904220123</v>
      </c>
      <c r="J142" s="27">
        <f t="shared" si="38"/>
        <v>6057858.9421349997</v>
      </c>
      <c r="K142" s="27">
        <f t="shared" si="38"/>
        <v>2926683.0733139999</v>
      </c>
      <c r="L142" s="27">
        <f t="shared" si="38"/>
        <v>20079923.944871698</v>
      </c>
      <c r="M142" s="27">
        <f t="shared" si="38"/>
        <v>4230668.4314895002</v>
      </c>
      <c r="N142" s="27">
        <f t="shared" si="38"/>
        <v>5149405.5855892645</v>
      </c>
      <c r="O142" s="27">
        <f t="shared" si="38"/>
        <v>2405644.8768527173</v>
      </c>
      <c r="P142" s="27">
        <f t="shared" si="38"/>
        <v>4324060.3362056101</v>
      </c>
    </row>
    <row r="143" spans="1:16">
      <c r="A143" s="16" t="s">
        <v>113</v>
      </c>
      <c r="B143" s="2"/>
      <c r="C143" s="17" t="s">
        <v>39</v>
      </c>
      <c r="D143" s="18">
        <f>+D85</f>
        <v>2.5910000000000002</v>
      </c>
      <c r="E143" s="18">
        <f t="shared" ref="E143:K143" si="39">+E85</f>
        <v>2.5910000000000002</v>
      </c>
      <c r="F143" s="18">
        <f t="shared" si="39"/>
        <v>2.5910000000000002</v>
      </c>
      <c r="G143" s="18">
        <f t="shared" si="39"/>
        <v>2.5910000000000002</v>
      </c>
      <c r="H143" s="18">
        <f t="shared" si="39"/>
        <v>2.5910000000000002</v>
      </c>
      <c r="I143" s="18">
        <f t="shared" si="39"/>
        <v>2.5910000000000002</v>
      </c>
      <c r="J143" s="18">
        <f t="shared" si="39"/>
        <v>2.5910000000000002</v>
      </c>
      <c r="K143" s="18">
        <f t="shared" si="39"/>
        <v>2.5910000000000002</v>
      </c>
      <c r="L143" s="18">
        <f>+L85</f>
        <v>2.5910000000000002</v>
      </c>
      <c r="M143" s="18">
        <f>+M85</f>
        <v>2.5910000000000002</v>
      </c>
      <c r="N143" s="18">
        <f>+N85</f>
        <v>2.5910000000000002</v>
      </c>
      <c r="O143" s="18">
        <f>+O85</f>
        <v>2.5910000000000002</v>
      </c>
      <c r="P143" s="18">
        <f>+P85</f>
        <v>2.5910000000000002</v>
      </c>
    </row>
    <row r="144" spans="1:16" ht="15.75" thickBot="1">
      <c r="A144" s="4" t="s">
        <v>71</v>
      </c>
      <c r="B144" s="4"/>
      <c r="C144" s="28" t="s">
        <v>40</v>
      </c>
      <c r="D144" s="29">
        <f>+D139*D143</f>
        <v>176820.20400000003</v>
      </c>
      <c r="E144" s="29">
        <f t="shared" ref="E144:K144" si="40">+E139*E143</f>
        <v>84391.46100000001</v>
      </c>
      <c r="F144" s="29">
        <f t="shared" si="40"/>
        <v>124577.87100000001</v>
      </c>
      <c r="G144" s="29">
        <f t="shared" si="40"/>
        <v>100466.02500000001</v>
      </c>
      <c r="H144" s="29">
        <f t="shared" si="40"/>
        <v>108503.30700000002</v>
      </c>
      <c r="I144" s="29">
        <f t="shared" si="40"/>
        <v>56260.974000000002</v>
      </c>
      <c r="J144" s="29">
        <f t="shared" si="40"/>
        <v>76354.179000000004</v>
      </c>
      <c r="K144" s="29">
        <f t="shared" si="40"/>
        <v>40186.410000000003</v>
      </c>
      <c r="L144" s="29">
        <f>+L139*L143</f>
        <v>172801.56300000002</v>
      </c>
      <c r="M144" s="29">
        <f>+M139*M143</f>
        <v>48223.692000000003</v>
      </c>
      <c r="N144" s="29">
        <f>+N139*N143</f>
        <v>72335.538</v>
      </c>
      <c r="O144" s="29">
        <f>+O139*O143</f>
        <v>36167.769</v>
      </c>
      <c r="P144" s="29">
        <f>+P139*P143</f>
        <v>100466.02500000001</v>
      </c>
    </row>
    <row r="145" spans="1:16">
      <c r="A145" s="30" t="s">
        <v>122</v>
      </c>
      <c r="B145" s="2"/>
      <c r="C145" s="17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</row>
    <row r="146" spans="1:16">
      <c r="C146" s="32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</row>
    <row r="147" spans="1:16">
      <c r="C147" s="32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</row>
    <row r="148" spans="1:16" ht="15.75" hidden="1">
      <c r="A148" s="34" t="s">
        <v>44</v>
      </c>
    </row>
    <row r="149" spans="1:16" ht="15.75" hidden="1">
      <c r="A149" s="35" t="s">
        <v>45</v>
      </c>
    </row>
    <row r="150" spans="1:16" ht="15.75" hidden="1">
      <c r="A150" s="36" t="s">
        <v>74</v>
      </c>
    </row>
    <row r="151" spans="1:16" hidden="1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ht="15.75" hidden="1">
      <c r="A152" s="78" t="s">
        <v>85</v>
      </c>
      <c r="B152" s="78"/>
      <c r="C152" s="78" t="s">
        <v>1</v>
      </c>
      <c r="D152" s="80" t="s">
        <v>106</v>
      </c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</row>
    <row r="153" spans="1:16" ht="15.75" hidden="1">
      <c r="A153" s="78"/>
      <c r="B153" s="78"/>
      <c r="C153" s="78"/>
      <c r="D153" s="81" t="s">
        <v>2</v>
      </c>
      <c r="E153" s="81"/>
      <c r="F153" s="81"/>
      <c r="G153" s="81"/>
      <c r="H153" s="81"/>
      <c r="I153" s="38"/>
      <c r="J153" s="39" t="s">
        <v>3</v>
      </c>
      <c r="K153" s="39"/>
      <c r="L153" s="81" t="s">
        <v>4</v>
      </c>
      <c r="M153" s="81"/>
      <c r="N153" s="81"/>
      <c r="O153" s="81" t="s">
        <v>5</v>
      </c>
      <c r="P153" s="81"/>
    </row>
    <row r="154" spans="1:16" ht="15.75" hidden="1">
      <c r="A154" s="78"/>
      <c r="B154" s="78"/>
      <c r="C154" s="78"/>
      <c r="D154" s="82" t="s">
        <v>92</v>
      </c>
      <c r="E154" s="82"/>
      <c r="F154" s="82"/>
      <c r="G154" s="82"/>
      <c r="H154" s="38" t="s">
        <v>6</v>
      </c>
      <c r="I154" s="38"/>
      <c r="J154" s="40" t="s">
        <v>7</v>
      </c>
      <c r="K154" s="40"/>
      <c r="L154" s="82" t="s">
        <v>91</v>
      </c>
      <c r="M154" s="82"/>
      <c r="N154" s="82"/>
      <c r="O154" s="38" t="s">
        <v>8</v>
      </c>
      <c r="P154" s="38" t="s">
        <v>9</v>
      </c>
    </row>
    <row r="155" spans="1:16" ht="15.75" hidden="1">
      <c r="A155" s="78"/>
      <c r="B155" s="78"/>
      <c r="C155" s="78"/>
      <c r="D155" s="41" t="s">
        <v>10</v>
      </c>
      <c r="E155" s="42" t="str">
        <f>+D156</f>
        <v>Iguaçu</v>
      </c>
      <c r="F155" s="41" t="str">
        <f>+E156</f>
        <v>Desvio Ribas</v>
      </c>
      <c r="G155" s="42" t="s">
        <v>47</v>
      </c>
      <c r="H155" s="42" t="str">
        <f>+F156</f>
        <v>Guarapuava</v>
      </c>
      <c r="I155" s="42"/>
      <c r="J155" s="41" t="s">
        <v>48</v>
      </c>
      <c r="K155" s="42"/>
      <c r="L155" s="42" t="str">
        <f>+J156</f>
        <v>F. Argentina</v>
      </c>
      <c r="M155" s="42"/>
      <c r="N155" s="41" t="str">
        <f>+L156</f>
        <v>Salta</v>
      </c>
      <c r="O155" s="42" t="str">
        <f>+N156</f>
        <v>Socompa</v>
      </c>
      <c r="P155" s="41" t="str">
        <f>+O156</f>
        <v>A. Victoria</v>
      </c>
    </row>
    <row r="156" spans="1:16" ht="15.75" hidden="1">
      <c r="A156" s="79"/>
      <c r="B156" s="79"/>
      <c r="C156" s="79"/>
      <c r="D156" s="66" t="s">
        <v>86</v>
      </c>
      <c r="E156" s="43" t="s">
        <v>12</v>
      </c>
      <c r="F156" s="43" t="s">
        <v>13</v>
      </c>
      <c r="G156" s="43" t="s">
        <v>49</v>
      </c>
      <c r="H156" s="43" t="s">
        <v>50</v>
      </c>
      <c r="I156" s="43"/>
      <c r="J156" s="43" t="s">
        <v>51</v>
      </c>
      <c r="K156" s="43"/>
      <c r="L156" s="43" t="s">
        <v>16</v>
      </c>
      <c r="M156" s="43"/>
      <c r="N156" s="43" t="s">
        <v>17</v>
      </c>
      <c r="O156" s="66" t="s">
        <v>90</v>
      </c>
      <c r="P156" s="43" t="s">
        <v>18</v>
      </c>
    </row>
    <row r="157" spans="1:16" hidden="1">
      <c r="A157" s="31" t="s">
        <v>99</v>
      </c>
      <c r="C157" s="32" t="s">
        <v>52</v>
      </c>
      <c r="D157" s="33">
        <f>+D131</f>
        <v>3935.6459999999997</v>
      </c>
      <c r="E157" s="33">
        <f>+E131</f>
        <v>3613.6327499999998</v>
      </c>
      <c r="F157" s="33">
        <f>+F131</f>
        <v>7350.7297499999995</v>
      </c>
      <c r="G157" s="33">
        <f>+G131</f>
        <v>5411.5425000000005</v>
      </c>
      <c r="H157" s="33">
        <f t="shared" ref="H157:P157" si="41">+H131</f>
        <v>8646.7972499999996</v>
      </c>
      <c r="I157" s="33"/>
      <c r="J157" s="33">
        <f t="shared" si="41"/>
        <v>9475.5375000000004</v>
      </c>
      <c r="K157" s="33"/>
      <c r="L157" s="33">
        <f t="shared" si="41"/>
        <v>19367.302499999998</v>
      </c>
      <c r="M157" s="33"/>
      <c r="N157" s="33">
        <f t="shared" si="41"/>
        <v>9802.8157499999998</v>
      </c>
      <c r="O157" s="33">
        <f t="shared" si="41"/>
        <v>3692.25675</v>
      </c>
      <c r="P157" s="33">
        <f t="shared" si="41"/>
        <v>2423.8305</v>
      </c>
    </row>
    <row r="158" spans="1:16" hidden="1">
      <c r="A158" s="31" t="s">
        <v>53</v>
      </c>
      <c r="C158" s="32" t="s">
        <v>52</v>
      </c>
      <c r="D158" s="33">
        <f>+D140</f>
        <v>23.953667953667953</v>
      </c>
      <c r="E158" s="33">
        <f>+E140</f>
        <v>8.1273081145822932</v>
      </c>
      <c r="F158" s="33">
        <f>+F140</f>
        <v>20.09361221973797</v>
      </c>
      <c r="G158" s="33">
        <f>+G140</f>
        <v>21.171171171171171</v>
      </c>
      <c r="H158" s="33">
        <f t="shared" ref="H158:P158" si="42">+H140</f>
        <v>18.736242103190939</v>
      </c>
      <c r="I158" s="33"/>
      <c r="J158" s="33">
        <f t="shared" si="42"/>
        <v>47.01649701649702</v>
      </c>
      <c r="K158" s="33"/>
      <c r="L158" s="33">
        <f t="shared" si="42"/>
        <v>56.478329353183277</v>
      </c>
      <c r="M158" s="33"/>
      <c r="N158" s="33">
        <f t="shared" si="42"/>
        <v>46.662989520132378</v>
      </c>
      <c r="O158" s="33">
        <f t="shared" si="42"/>
        <v>23.331494760066189</v>
      </c>
      <c r="P158" s="33">
        <f t="shared" si="42"/>
        <v>23.669560121598359</v>
      </c>
    </row>
    <row r="159" spans="1:16" hidden="1">
      <c r="C159" s="32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</row>
    <row r="160" spans="1:16" hidden="1">
      <c r="A160" s="31" t="s">
        <v>100</v>
      </c>
      <c r="C160" s="32" t="s">
        <v>39</v>
      </c>
      <c r="D160" s="31">
        <f>+D102</f>
        <v>1.091</v>
      </c>
      <c r="E160" s="31">
        <f t="shared" ref="E160:P161" si="43">+E102</f>
        <v>1.091</v>
      </c>
      <c r="F160" s="31">
        <f t="shared" si="43"/>
        <v>1.091</v>
      </c>
      <c r="G160" s="31">
        <f t="shared" si="43"/>
        <v>1.091</v>
      </c>
      <c r="H160" s="31">
        <f t="shared" si="43"/>
        <v>1.091</v>
      </c>
      <c r="J160" s="31">
        <f t="shared" si="43"/>
        <v>1.02</v>
      </c>
      <c r="L160" s="31">
        <f t="shared" si="43"/>
        <v>0.878</v>
      </c>
      <c r="N160" s="31">
        <f t="shared" si="43"/>
        <v>0.878</v>
      </c>
      <c r="O160" s="31">
        <f t="shared" si="43"/>
        <v>1.089</v>
      </c>
      <c r="P160" s="31">
        <f t="shared" si="43"/>
        <v>1.089</v>
      </c>
    </row>
    <row r="161" spans="1:16" hidden="1">
      <c r="A161" s="31" t="s">
        <v>54</v>
      </c>
      <c r="C161" s="32" t="s">
        <v>39</v>
      </c>
      <c r="D161" s="31">
        <f>+D103</f>
        <v>2.5910000000000002</v>
      </c>
      <c r="E161" s="31">
        <f t="shared" si="43"/>
        <v>2.5910000000000002</v>
      </c>
      <c r="F161" s="31">
        <f t="shared" si="43"/>
        <v>2.5910000000000002</v>
      </c>
      <c r="G161" s="31">
        <f t="shared" si="43"/>
        <v>2.5910000000000002</v>
      </c>
      <c r="H161" s="31">
        <f t="shared" si="43"/>
        <v>2.5910000000000002</v>
      </c>
      <c r="J161" s="31">
        <f t="shared" si="43"/>
        <v>2.5910000000000002</v>
      </c>
      <c r="L161" s="31">
        <f t="shared" si="43"/>
        <v>2.5910000000000002</v>
      </c>
      <c r="N161" s="31">
        <f t="shared" si="43"/>
        <v>2.5910000000000002</v>
      </c>
      <c r="O161" s="31">
        <f t="shared" si="43"/>
        <v>2.5910000000000002</v>
      </c>
      <c r="P161" s="31">
        <f t="shared" si="43"/>
        <v>2.5910000000000002</v>
      </c>
    </row>
    <row r="162" spans="1:16" hidden="1">
      <c r="C162" s="32"/>
    </row>
    <row r="163" spans="1:16" hidden="1">
      <c r="A163" s="31" t="s">
        <v>101</v>
      </c>
      <c r="C163" s="32" t="s">
        <v>55</v>
      </c>
      <c r="D163" s="33">
        <f t="shared" ref="D163:P164" si="44">+D160*D157</f>
        <v>4293.7897859999994</v>
      </c>
      <c r="E163" s="33">
        <f t="shared" si="44"/>
        <v>3942.4733302499994</v>
      </c>
      <c r="F163" s="33">
        <f t="shared" si="44"/>
        <v>8019.6461572499993</v>
      </c>
      <c r="G163" s="33">
        <f t="shared" si="44"/>
        <v>5903.9928675000001</v>
      </c>
      <c r="H163" s="33">
        <f t="shared" si="44"/>
        <v>9433.6557997499986</v>
      </c>
      <c r="I163" s="33"/>
      <c r="J163" s="33">
        <f t="shared" si="44"/>
        <v>9665.0482499999998</v>
      </c>
      <c r="K163" s="33"/>
      <c r="L163" s="33">
        <f t="shared" si="44"/>
        <v>17004.491595</v>
      </c>
      <c r="M163" s="33"/>
      <c r="N163" s="33">
        <f t="shared" si="44"/>
        <v>8606.8722285000003</v>
      </c>
      <c r="O163" s="33">
        <f t="shared" si="44"/>
        <v>4020.8676007499998</v>
      </c>
      <c r="P163" s="33">
        <f t="shared" si="44"/>
        <v>2639.5514144999997</v>
      </c>
    </row>
    <row r="164" spans="1:16" hidden="1">
      <c r="A164" s="31" t="s">
        <v>56</v>
      </c>
      <c r="C164" s="32" t="s">
        <v>55</v>
      </c>
      <c r="D164" s="33">
        <f t="shared" si="44"/>
        <v>62.063953667953669</v>
      </c>
      <c r="E164" s="33">
        <f t="shared" si="44"/>
        <v>21.057855324882723</v>
      </c>
      <c r="F164" s="33">
        <f t="shared" si="44"/>
        <v>52.062549261341083</v>
      </c>
      <c r="G164" s="33">
        <f t="shared" si="44"/>
        <v>54.854504504504504</v>
      </c>
      <c r="H164" s="33">
        <f t="shared" si="44"/>
        <v>48.545603289367726</v>
      </c>
      <c r="I164" s="33"/>
      <c r="J164" s="33">
        <f t="shared" si="44"/>
        <v>121.81974376974379</v>
      </c>
      <c r="K164" s="33"/>
      <c r="L164" s="33">
        <f t="shared" si="44"/>
        <v>146.3353513540979</v>
      </c>
      <c r="M164" s="33"/>
      <c r="N164" s="33">
        <f t="shared" si="44"/>
        <v>120.903805846663</v>
      </c>
      <c r="O164" s="33">
        <f t="shared" si="44"/>
        <v>60.451902923331502</v>
      </c>
      <c r="P164" s="33">
        <f t="shared" si="44"/>
        <v>61.327830275061352</v>
      </c>
    </row>
    <row r="165" spans="1:16" ht="15.75" hidden="1">
      <c r="A165" s="39" t="s">
        <v>102</v>
      </c>
      <c r="B165" s="39"/>
      <c r="C165" s="38" t="s">
        <v>55</v>
      </c>
      <c r="D165" s="45">
        <f>SUM(D163:D164)</f>
        <v>4355.8537396679531</v>
      </c>
      <c r="E165" s="45">
        <f>SUM(E163:E164)</f>
        <v>3963.5311855748823</v>
      </c>
      <c r="F165" s="45">
        <f>SUM(F163:F164)</f>
        <v>8071.7087065113401</v>
      </c>
      <c r="G165" s="45">
        <f>SUM(G163:G164)</f>
        <v>5958.8473720045049</v>
      </c>
      <c r="H165" s="45">
        <f t="shared" ref="H165:P165" si="45">SUM(H163:H164)</f>
        <v>9482.2014030393657</v>
      </c>
      <c r="I165" s="45"/>
      <c r="J165" s="45">
        <f t="shared" si="45"/>
        <v>9786.8679937697434</v>
      </c>
      <c r="K165" s="45"/>
      <c r="L165" s="45">
        <f t="shared" si="45"/>
        <v>17150.826946354096</v>
      </c>
      <c r="M165" s="45"/>
      <c r="N165" s="45">
        <f t="shared" si="45"/>
        <v>8727.7760343466634</v>
      </c>
      <c r="O165" s="45">
        <f t="shared" si="45"/>
        <v>4081.3195036733314</v>
      </c>
      <c r="P165" s="45">
        <f t="shared" si="45"/>
        <v>2700.8792447750611</v>
      </c>
    </row>
    <row r="166" spans="1:16" hidden="1">
      <c r="C166" s="32"/>
    </row>
    <row r="167" spans="1:16" ht="15.75" hidden="1">
      <c r="A167" s="35" t="s">
        <v>103</v>
      </c>
      <c r="C167" s="46" t="s">
        <v>57</v>
      </c>
      <c r="D167" s="47" t="e">
        <f>+D163/#REF!</f>
        <v>#REF!</v>
      </c>
      <c r="E167" s="47" t="e">
        <f>+E163/#REF!</f>
        <v>#REF!</v>
      </c>
      <c r="F167" s="47" t="e">
        <f>+F163/#REF!</f>
        <v>#REF!</v>
      </c>
      <c r="G167" s="47" t="e">
        <f>+G163/#REF!</f>
        <v>#REF!</v>
      </c>
      <c r="H167" s="47" t="e">
        <f>+H163/#REF!</f>
        <v>#REF!</v>
      </c>
      <c r="I167" s="47"/>
      <c r="J167" s="47" t="e">
        <f>+J163/#REF!</f>
        <v>#REF!</v>
      </c>
      <c r="K167" s="47"/>
      <c r="L167" s="47" t="e">
        <f>+L163/#REF!</f>
        <v>#REF!</v>
      </c>
      <c r="M167" s="47"/>
      <c r="N167" s="47" t="e">
        <f>+N163/#REF!</f>
        <v>#REF!</v>
      </c>
      <c r="O167" s="47" t="e">
        <f>+O163/#REF!</f>
        <v>#REF!</v>
      </c>
      <c r="P167" s="47" t="e">
        <f>+P163/#REF!</f>
        <v>#REF!</v>
      </c>
    </row>
    <row r="168" spans="1:16" ht="15.75" hidden="1">
      <c r="A168" s="35" t="s">
        <v>58</v>
      </c>
      <c r="C168" s="46" t="s">
        <v>59</v>
      </c>
      <c r="D168" s="47" t="e">
        <f>+D164/#REF!</f>
        <v>#REF!</v>
      </c>
      <c r="E168" s="47" t="e">
        <f>+E164/#REF!</f>
        <v>#REF!</v>
      </c>
      <c r="F168" s="47" t="e">
        <f>+F164/#REF!</f>
        <v>#REF!</v>
      </c>
      <c r="G168" s="47" t="e">
        <f>+G164/#REF!</f>
        <v>#REF!</v>
      </c>
      <c r="H168" s="47" t="e">
        <f>+H164/#REF!</f>
        <v>#REF!</v>
      </c>
      <c r="I168" s="47"/>
      <c r="J168" s="47" t="e">
        <f>+J164/#REF!</f>
        <v>#REF!</v>
      </c>
      <c r="K168" s="47"/>
      <c r="L168" s="47" t="e">
        <f>+L164/#REF!</f>
        <v>#REF!</v>
      </c>
      <c r="M168" s="47"/>
      <c r="N168" s="47" t="e">
        <f>+N164/#REF!</f>
        <v>#REF!</v>
      </c>
      <c r="O168" s="47" t="e">
        <f>+O164/#REF!</f>
        <v>#REF!</v>
      </c>
      <c r="P168" s="47" t="e">
        <f>+P164/#REF!</f>
        <v>#REF!</v>
      </c>
    </row>
    <row r="169" spans="1:16" hidden="1">
      <c r="C169" s="32"/>
    </row>
    <row r="170" spans="1:16" ht="15.75" hidden="1">
      <c r="A170" s="36" t="s">
        <v>104</v>
      </c>
      <c r="B170" s="48"/>
      <c r="C170" s="49" t="s">
        <v>60</v>
      </c>
      <c r="D170" s="50">
        <f>+D163/D134</f>
        <v>2.6319662780433981E-3</v>
      </c>
      <c r="E170" s="50">
        <f>+E163/E134</f>
        <v>1.7673768186060646E-3</v>
      </c>
      <c r="F170" s="50">
        <f>+F163/F134</f>
        <v>4.1589419419537513E-3</v>
      </c>
      <c r="G170" s="50">
        <f>+G163/G134</f>
        <v>5.6270304297478127E-3</v>
      </c>
      <c r="H170" s="50">
        <f>+H163/H134</f>
        <v>4.4751687854601508E-3</v>
      </c>
      <c r="I170" s="50"/>
      <c r="J170" s="50">
        <f>+J163/J134</f>
        <v>1.1275900900900901E-2</v>
      </c>
      <c r="K170" s="50"/>
      <c r="L170" s="50">
        <f>+L163/L134</f>
        <v>8.0321406684565732E-3</v>
      </c>
      <c r="M170" s="50"/>
      <c r="N170" s="50">
        <f>+N163/N134</f>
        <v>2.1533330569176883E-2</v>
      </c>
      <c r="O170" s="50">
        <f>+O163/O134</f>
        <v>3.1735340179558008E-2</v>
      </c>
      <c r="P170" s="50">
        <f>+P163/P134</f>
        <v>9.6237404593929442E-3</v>
      </c>
    </row>
    <row r="171" spans="1:16" ht="16.5" hidden="1" thickBot="1">
      <c r="A171" s="51" t="s">
        <v>61</v>
      </c>
      <c r="B171" s="52"/>
      <c r="C171" s="53" t="s">
        <v>60</v>
      </c>
      <c r="D171" s="54">
        <f>+D164/D134</f>
        <v>3.8043369908026032E-5</v>
      </c>
      <c r="E171" s="54">
        <f>+E164/E134</f>
        <v>9.4400550703022759E-6</v>
      </c>
      <c r="F171" s="54">
        <f>+F164/F134</f>
        <v>2.6999335816366356E-5</v>
      </c>
      <c r="G171" s="54">
        <f>+G164/G134</f>
        <v>5.2281222722121673E-5</v>
      </c>
      <c r="H171" s="54">
        <f>+H164/H134</f>
        <v>2.3029223571806321E-5</v>
      </c>
      <c r="I171" s="54"/>
      <c r="J171" s="54">
        <f>+J164/J134</f>
        <v>1.4212317652121095E-4</v>
      </c>
      <c r="K171" s="54"/>
      <c r="L171" s="54">
        <f>+L164/L134</f>
        <v>6.9122097551551723E-5</v>
      </c>
      <c r="M171" s="54"/>
      <c r="N171" s="54">
        <f>+N164/N134</f>
        <v>3.024863794012084E-4</v>
      </c>
      <c r="O171" s="54">
        <f>+O164/O134</f>
        <v>4.771263056300829E-4</v>
      </c>
      <c r="P171" s="54">
        <f>+P164/P134</f>
        <v>2.2359978224432175E-4</v>
      </c>
    </row>
    <row r="172" spans="1:16" hidden="1"/>
    <row r="173" spans="1:16" hidden="1"/>
    <row r="174" spans="1:16" hidden="1"/>
    <row r="175" spans="1:16" ht="15.75">
      <c r="A175" s="1" t="s">
        <v>120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16.5" thickBot="1">
      <c r="A176" s="15" t="s">
        <v>75</v>
      </c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15.75">
      <c r="A177" s="73" t="s">
        <v>85</v>
      </c>
      <c r="B177" s="73"/>
      <c r="C177" s="73" t="s">
        <v>1</v>
      </c>
      <c r="D177" s="76" t="s">
        <v>83</v>
      </c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</row>
    <row r="178" spans="1:16" ht="15.75">
      <c r="A178" s="74"/>
      <c r="B178" s="74"/>
      <c r="C178" s="74"/>
      <c r="D178" s="77" t="s">
        <v>2</v>
      </c>
      <c r="E178" s="77"/>
      <c r="F178" s="77"/>
      <c r="G178" s="77"/>
      <c r="H178" s="77"/>
      <c r="I178" s="5"/>
      <c r="J178" s="77" t="s">
        <v>3</v>
      </c>
      <c r="K178" s="77"/>
      <c r="L178" s="77" t="s">
        <v>4</v>
      </c>
      <c r="M178" s="77"/>
      <c r="N178" s="77"/>
      <c r="O178" s="77" t="s">
        <v>5</v>
      </c>
      <c r="P178" s="77"/>
    </row>
    <row r="179" spans="1:16" ht="15.75">
      <c r="A179" s="74"/>
      <c r="B179" s="74"/>
      <c r="C179" s="74"/>
      <c r="D179" s="72" t="s">
        <v>84</v>
      </c>
      <c r="E179" s="72"/>
      <c r="F179" s="72"/>
      <c r="G179" s="72"/>
      <c r="H179" s="77" t="s">
        <v>6</v>
      </c>
      <c r="I179" s="77"/>
      <c r="J179" s="72" t="s">
        <v>7</v>
      </c>
      <c r="K179" s="72"/>
      <c r="L179" s="72" t="s">
        <v>91</v>
      </c>
      <c r="M179" s="72"/>
      <c r="N179" s="72"/>
      <c r="O179" s="5" t="s">
        <v>8</v>
      </c>
      <c r="P179" s="5" t="s">
        <v>9</v>
      </c>
    </row>
    <row r="180" spans="1:16" ht="15.75">
      <c r="A180" s="74"/>
      <c r="B180" s="74"/>
      <c r="C180" s="74"/>
      <c r="D180" s="6" t="s">
        <v>10</v>
      </c>
      <c r="E180" s="69" t="str">
        <f>+D181</f>
        <v>Iguaçu</v>
      </c>
      <c r="F180" s="6" t="str">
        <f>+E181</f>
        <v>Desvio Ribas</v>
      </c>
      <c r="G180" s="69" t="s">
        <v>88</v>
      </c>
      <c r="H180" s="69" t="str">
        <f>+F181</f>
        <v>Guarapuava</v>
      </c>
      <c r="I180" s="69" t="str">
        <f>+H181</f>
        <v>Cascavel</v>
      </c>
      <c r="J180" s="6" t="s">
        <v>114</v>
      </c>
      <c r="K180" s="69" t="s">
        <v>11</v>
      </c>
      <c r="L180" s="69" t="str">
        <f>+K181</f>
        <v>Front. Argentina</v>
      </c>
      <c r="M180" s="69" t="str">
        <f>+L181</f>
        <v>J.V. Gonzalez</v>
      </c>
      <c r="N180" s="6" t="str">
        <f>+M181</f>
        <v>Salta</v>
      </c>
      <c r="O180" s="69" t="str">
        <f>+N181</f>
        <v>Socompa</v>
      </c>
      <c r="P180" s="6" t="str">
        <f>+O181</f>
        <v>A. Victoria</v>
      </c>
    </row>
    <row r="181" spans="1:16" ht="16.5" thickBot="1">
      <c r="A181" s="75"/>
      <c r="B181" s="75"/>
      <c r="C181" s="75"/>
      <c r="D181" s="70" t="s">
        <v>86</v>
      </c>
      <c r="E181" s="70" t="s">
        <v>12</v>
      </c>
      <c r="F181" s="70" t="s">
        <v>13</v>
      </c>
      <c r="G181" s="70" t="s">
        <v>47</v>
      </c>
      <c r="H181" s="70" t="s">
        <v>14</v>
      </c>
      <c r="I181" s="70" t="s">
        <v>115</v>
      </c>
      <c r="J181" s="70" t="s">
        <v>15</v>
      </c>
      <c r="K181" s="70" t="s">
        <v>116</v>
      </c>
      <c r="L181" s="70" t="s">
        <v>89</v>
      </c>
      <c r="M181" s="70" t="s">
        <v>16</v>
      </c>
      <c r="N181" s="70" t="s">
        <v>17</v>
      </c>
      <c r="O181" s="70" t="s">
        <v>90</v>
      </c>
      <c r="P181" s="70" t="s">
        <v>18</v>
      </c>
    </row>
    <row r="182" spans="1:16" ht="15.75">
      <c r="A182" s="9" t="s">
        <v>107</v>
      </c>
      <c r="B182" s="10"/>
      <c r="C182" s="10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</row>
    <row r="183" spans="1:16">
      <c r="A183" s="12" t="s">
        <v>93</v>
      </c>
      <c r="B183" s="12"/>
      <c r="C183" s="13" t="s">
        <v>19</v>
      </c>
      <c r="D183" s="14">
        <f>+'[4]Diesel 2'!D92</f>
        <v>6116</v>
      </c>
      <c r="E183" s="14">
        <f>+'[4]Diesel 2'!E92</f>
        <v>5883</v>
      </c>
      <c r="F183" s="14">
        <f>+'[4]Diesel 2'!F92</f>
        <v>11967</v>
      </c>
      <c r="G183" s="14">
        <f>+'[4]Diesel 2'!G92</f>
        <v>13215</v>
      </c>
      <c r="H183" s="14">
        <f>+'[4]Diesel 2'!H92</f>
        <v>14077</v>
      </c>
      <c r="I183" s="14">
        <f>+'[4]Diesel 2'!I92</f>
        <v>9901</v>
      </c>
      <c r="J183" s="14">
        <f>+'[4]Diesel 2'!J92</f>
        <v>14725</v>
      </c>
      <c r="K183" s="14">
        <f>+'[4]Diesel 2'!K92</f>
        <v>16396</v>
      </c>
      <c r="L183" s="14">
        <f>+'[4]Diesel 2'!L92</f>
        <v>31530</v>
      </c>
      <c r="M183" s="14">
        <f>+'[4]Diesel 2'!M92</f>
        <v>12622</v>
      </c>
      <c r="N183" s="14">
        <f>+'[4]Diesel 2'!N92</f>
        <v>15959</v>
      </c>
      <c r="O183" s="14">
        <f>+'[4]Diesel 2'!O92</f>
        <v>6011</v>
      </c>
      <c r="P183" s="14">
        <f>+'[4]Diesel 2'!P92</f>
        <v>3946</v>
      </c>
    </row>
    <row r="184" spans="1:16" ht="15.75">
      <c r="A184" s="15" t="s">
        <v>63</v>
      </c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</row>
    <row r="185" spans="1:16">
      <c r="A185" s="16" t="s">
        <v>21</v>
      </c>
      <c r="B185" s="16"/>
      <c r="C185" s="21" t="s">
        <v>22</v>
      </c>
      <c r="D185" s="16">
        <f>[4]Frotas!C147</f>
        <v>3</v>
      </c>
      <c r="E185" s="16">
        <f>[4]Frotas!D147</f>
        <v>3</v>
      </c>
      <c r="F185" s="16">
        <f>[4]Frotas!E147</f>
        <v>3</v>
      </c>
      <c r="G185" s="16">
        <f>[4]Frotas!F147</f>
        <v>2</v>
      </c>
      <c r="H185" s="16">
        <f>[4]Frotas!G147</f>
        <v>3</v>
      </c>
      <c r="I185" s="16">
        <f>[4]Frotas!H147</f>
        <v>3</v>
      </c>
      <c r="J185" s="16">
        <f>[4]Frotas!I147</f>
        <v>3</v>
      </c>
      <c r="K185" s="16">
        <f>[4]Frotas!J147</f>
        <v>3</v>
      </c>
      <c r="L185" s="16">
        <f>[4]Frotas!K147</f>
        <v>3</v>
      </c>
      <c r="M185" s="16">
        <f>[4]Frotas!L147</f>
        <v>3</v>
      </c>
      <c r="N185" s="16">
        <f>[4]Frotas!M147</f>
        <v>3</v>
      </c>
      <c r="O185" s="16">
        <f>[4]Frotas!N147</f>
        <v>3</v>
      </c>
      <c r="P185" s="16">
        <f>[4]Frotas!O147</f>
        <v>3</v>
      </c>
    </row>
    <row r="186" spans="1:16">
      <c r="A186" s="2" t="s">
        <v>23</v>
      </c>
      <c r="B186" s="2"/>
      <c r="C186" s="17" t="s">
        <v>24</v>
      </c>
      <c r="D186" s="2">
        <f>+'[4]Diesel 1'!M125</f>
        <v>0.19500000000000001</v>
      </c>
      <c r="E186" s="2">
        <f>+D186</f>
        <v>0.19500000000000001</v>
      </c>
      <c r="F186" s="2">
        <f t="shared" ref="F186:K186" si="46">+E186</f>
        <v>0.19500000000000001</v>
      </c>
      <c r="G186" s="2">
        <f t="shared" si="46"/>
        <v>0.19500000000000001</v>
      </c>
      <c r="H186" s="2">
        <f t="shared" si="46"/>
        <v>0.19500000000000001</v>
      </c>
      <c r="I186" s="2">
        <f t="shared" si="46"/>
        <v>0.19500000000000001</v>
      </c>
      <c r="J186" s="2">
        <f t="shared" si="46"/>
        <v>0.19500000000000001</v>
      </c>
      <c r="K186" s="2">
        <f t="shared" si="46"/>
        <v>0.19500000000000001</v>
      </c>
      <c r="L186" s="2">
        <f>+K186</f>
        <v>0.19500000000000001</v>
      </c>
      <c r="M186" s="2">
        <f>+L186</f>
        <v>0.19500000000000001</v>
      </c>
      <c r="N186" s="2">
        <f>+M186</f>
        <v>0.19500000000000001</v>
      </c>
      <c r="O186" s="2">
        <f>+N186</f>
        <v>0.19500000000000001</v>
      </c>
      <c r="P186" s="2">
        <f>+O186</f>
        <v>0.19500000000000001</v>
      </c>
    </row>
    <row r="187" spans="1:16">
      <c r="A187" s="2" t="s">
        <v>64</v>
      </c>
      <c r="B187" s="2"/>
      <c r="C187" s="17" t="s">
        <v>25</v>
      </c>
      <c r="D187" s="18">
        <f>+D186*D185*D183</f>
        <v>3577.8599999999997</v>
      </c>
      <c r="E187" s="18">
        <f>+E186*E185*E183</f>
        <v>3441.5549999999998</v>
      </c>
      <c r="F187" s="18">
        <f t="shared" ref="F187:K187" si="47">+F186*F185*F183</f>
        <v>7000.6949999999997</v>
      </c>
      <c r="G187" s="18">
        <f t="shared" si="47"/>
        <v>5153.8500000000004</v>
      </c>
      <c r="H187" s="18">
        <f t="shared" si="47"/>
        <v>8235.0450000000001</v>
      </c>
      <c r="I187" s="18">
        <f t="shared" si="47"/>
        <v>5792.085</v>
      </c>
      <c r="J187" s="18">
        <f t="shared" si="47"/>
        <v>8614.125</v>
      </c>
      <c r="K187" s="18">
        <f t="shared" si="47"/>
        <v>9591.66</v>
      </c>
      <c r="L187" s="18">
        <f>+L186*L185*L183</f>
        <v>18445.05</v>
      </c>
      <c r="M187" s="18">
        <f>+M186*M185*M183</f>
        <v>7383.87</v>
      </c>
      <c r="N187" s="18">
        <f>+N186*N185*N183</f>
        <v>9336.0149999999994</v>
      </c>
      <c r="O187" s="18">
        <f>+O186*O185*O183</f>
        <v>3516.4349999999999</v>
      </c>
      <c r="P187" s="18">
        <f>+P186*P185*P183</f>
        <v>2308.41</v>
      </c>
    </row>
    <row r="188" spans="1:16">
      <c r="A188" s="2" t="s">
        <v>111</v>
      </c>
      <c r="B188" s="2"/>
      <c r="C188" s="17" t="s">
        <v>26</v>
      </c>
      <c r="D188" s="19">
        <f>+D130</f>
        <v>0.1</v>
      </c>
      <c r="E188" s="19">
        <f>+E130</f>
        <v>0.05</v>
      </c>
      <c r="F188" s="19">
        <f t="shared" ref="F188:K188" si="48">+F130</f>
        <v>0.05</v>
      </c>
      <c r="G188" s="19">
        <f t="shared" si="48"/>
        <v>0.05</v>
      </c>
      <c r="H188" s="19">
        <f t="shared" si="48"/>
        <v>0.05</v>
      </c>
      <c r="I188" s="19">
        <f t="shared" si="48"/>
        <v>0.05</v>
      </c>
      <c r="J188" s="19">
        <f t="shared" si="48"/>
        <v>0.1</v>
      </c>
      <c r="K188" s="19">
        <f t="shared" si="48"/>
        <v>0.05</v>
      </c>
      <c r="L188" s="19">
        <f>+L130</f>
        <v>0.05</v>
      </c>
      <c r="M188" s="19">
        <f>+M130</f>
        <v>0.05</v>
      </c>
      <c r="N188" s="19">
        <f>+N130</f>
        <v>0.05</v>
      </c>
      <c r="O188" s="19">
        <f>+O130</f>
        <v>0.05</v>
      </c>
      <c r="P188" s="19">
        <f>+P130</f>
        <v>0.05</v>
      </c>
    </row>
    <row r="189" spans="1:16">
      <c r="A189" s="2" t="s">
        <v>65</v>
      </c>
      <c r="B189" s="2"/>
      <c r="C189" s="17" t="s">
        <v>25</v>
      </c>
      <c r="D189" s="18">
        <f>+D187+D187*D188</f>
        <v>3935.6459999999997</v>
      </c>
      <c r="E189" s="18">
        <f>+E187+E187*E188</f>
        <v>3613.6327499999998</v>
      </c>
      <c r="F189" s="18">
        <f t="shared" ref="F189:K189" si="49">+F187+F187*F188</f>
        <v>7350.7297499999995</v>
      </c>
      <c r="G189" s="18">
        <f t="shared" si="49"/>
        <v>5411.5425000000005</v>
      </c>
      <c r="H189" s="18">
        <f t="shared" si="49"/>
        <v>8646.7972499999996</v>
      </c>
      <c r="I189" s="18">
        <f t="shared" si="49"/>
        <v>6081.6892500000004</v>
      </c>
      <c r="J189" s="18">
        <f t="shared" si="49"/>
        <v>9475.5375000000004</v>
      </c>
      <c r="K189" s="18">
        <f t="shared" si="49"/>
        <v>10071.243</v>
      </c>
      <c r="L189" s="18">
        <f>+L187+L187*L188</f>
        <v>19367.302499999998</v>
      </c>
      <c r="M189" s="18">
        <f>+M187+M187*M188</f>
        <v>7753.0635000000002</v>
      </c>
      <c r="N189" s="18">
        <f>+N187+N187*N188</f>
        <v>9802.8157499999998</v>
      </c>
      <c r="O189" s="18">
        <f>+O187+O187*O188</f>
        <v>3692.25675</v>
      </c>
      <c r="P189" s="18">
        <f>+P187+P187*P188</f>
        <v>2423.8305</v>
      </c>
    </row>
    <row r="190" spans="1:16">
      <c r="A190" s="2" t="s">
        <v>27</v>
      </c>
      <c r="B190" s="2"/>
      <c r="C190" s="17" t="s">
        <v>28</v>
      </c>
      <c r="D190" s="18">
        <f>[4]Frotas!C154</f>
        <v>3551.76</v>
      </c>
      <c r="E190" s="18">
        <f>[4]Frotas!D154</f>
        <v>4748.34</v>
      </c>
      <c r="F190" s="18">
        <f>[4]Frotas!E154</f>
        <v>3155.4</v>
      </c>
      <c r="G190" s="18">
        <f>[4]Frotas!F154</f>
        <v>2238.5</v>
      </c>
      <c r="H190" s="18">
        <f>[4]Frotas!G154</f>
        <v>2945.04</v>
      </c>
      <c r="I190" s="18">
        <f>[4]Frotas!H154</f>
        <v>1104.3900000000001</v>
      </c>
      <c r="J190" s="18">
        <f>[4]Frotas!I154</f>
        <v>816.71</v>
      </c>
      <c r="K190" s="18">
        <f>[4]Frotas!J154</f>
        <v>379.87</v>
      </c>
      <c r="L190" s="18">
        <f>[4]Frotas!K154</f>
        <v>1429.46</v>
      </c>
      <c r="M190" s="18">
        <f>[4]Frotas!L154</f>
        <v>1087.6300000000001</v>
      </c>
      <c r="N190" s="18">
        <f>[4]Frotas!M154</f>
        <v>769.23</v>
      </c>
      <c r="O190" s="18">
        <f>[4]Frotas!N154</f>
        <v>769.23</v>
      </c>
      <c r="P190" s="18">
        <f>[4]Frotas!O154</f>
        <v>1780.63</v>
      </c>
    </row>
    <row r="191" spans="1:16">
      <c r="A191" s="2" t="s">
        <v>66</v>
      </c>
      <c r="B191" s="2"/>
      <c r="C191" s="17" t="s">
        <v>29</v>
      </c>
      <c r="D191" s="20">
        <f>+D190*D189</f>
        <v>13978470.03696</v>
      </c>
      <c r="E191" s="20">
        <f>+E190*E189</f>
        <v>17158756.932135001</v>
      </c>
      <c r="F191" s="20">
        <f t="shared" ref="F191:K191" si="50">+F190*F189</f>
        <v>23194492.65315</v>
      </c>
      <c r="G191" s="20">
        <f t="shared" si="50"/>
        <v>12113737.88625</v>
      </c>
      <c r="H191" s="20">
        <f t="shared" si="50"/>
        <v>25465163.773139998</v>
      </c>
      <c r="I191" s="20">
        <f t="shared" si="50"/>
        <v>6716556.7908075014</v>
      </c>
      <c r="J191" s="20">
        <f t="shared" si="50"/>
        <v>7738766.2316250009</v>
      </c>
      <c r="K191" s="20">
        <f t="shared" si="50"/>
        <v>3825763.0784100001</v>
      </c>
      <c r="L191" s="20">
        <f>+L190*L189</f>
        <v>27684784.231649999</v>
      </c>
      <c r="M191" s="20">
        <f>+M190*M189</f>
        <v>8432464.4545050003</v>
      </c>
      <c r="N191" s="20">
        <f>+N190*N189</f>
        <v>7540619.9593725</v>
      </c>
      <c r="O191" s="20">
        <f>+O190*O189</f>
        <v>2840194.6598025002</v>
      </c>
      <c r="P191" s="20">
        <f>+P190*P189</f>
        <v>4315945.3032150008</v>
      </c>
    </row>
    <row r="192" spans="1:16">
      <c r="A192" s="16" t="s">
        <v>30</v>
      </c>
      <c r="B192" s="16"/>
      <c r="C192" s="21" t="s">
        <v>31</v>
      </c>
      <c r="D192" s="27">
        <f>+[4]Frotas!C143</f>
        <v>2033812</v>
      </c>
      <c r="E192" s="27">
        <f>+[4]Frotas!D143</f>
        <v>2643000</v>
      </c>
      <c r="F192" s="27">
        <f>+[4]Frotas!E143</f>
        <v>2542800</v>
      </c>
      <c r="G192" s="27">
        <f>+[4]Frotas!F143</f>
        <v>1282380</v>
      </c>
      <c r="H192" s="27">
        <f>+[4]Frotas!G143</f>
        <v>2777600</v>
      </c>
      <c r="I192" s="27">
        <f>+[4]Frotas!H143</f>
        <v>729120</v>
      </c>
      <c r="J192" s="27">
        <f>+[4]Frotas!I143</f>
        <v>1116882</v>
      </c>
      <c r="K192" s="27">
        <f>+[4]Frotas!J143</f>
        <v>583300</v>
      </c>
      <c r="L192" s="27">
        <f>+[4]Frotas!K143</f>
        <v>2562752</v>
      </c>
      <c r="M192" s="27">
        <f>+[4]Frotas!L143</f>
        <v>782145</v>
      </c>
      <c r="N192" s="27">
        <f>+[4]Frotas!M143</f>
        <v>513900</v>
      </c>
      <c r="O192" s="27">
        <f>+[4]Frotas!N143</f>
        <v>162900</v>
      </c>
      <c r="P192" s="27">
        <f>+[4]Frotas!O143</f>
        <v>298125</v>
      </c>
    </row>
    <row r="193" spans="1:16">
      <c r="A193" s="12" t="s">
        <v>112</v>
      </c>
      <c r="B193" s="12"/>
      <c r="C193" s="13" t="s">
        <v>32</v>
      </c>
      <c r="D193" s="23">
        <f>+D191/D192</f>
        <v>6.8730394141444737</v>
      </c>
      <c r="E193" s="23">
        <f t="shared" ref="E193:P193" si="51">+E191/E192</f>
        <v>6.4921516958513052</v>
      </c>
      <c r="F193" s="23">
        <f t="shared" si="51"/>
        <v>9.1216346756134961</v>
      </c>
      <c r="G193" s="23">
        <f t="shared" si="51"/>
        <v>9.4462935216160577</v>
      </c>
      <c r="H193" s="23">
        <f t="shared" si="51"/>
        <v>9.1680457132560473</v>
      </c>
      <c r="I193" s="23">
        <f t="shared" si="51"/>
        <v>9.2118674440524213</v>
      </c>
      <c r="J193" s="23">
        <f t="shared" si="51"/>
        <v>6.9289022758223346</v>
      </c>
      <c r="K193" s="23">
        <f t="shared" si="51"/>
        <v>6.5588257816046633</v>
      </c>
      <c r="L193" s="23">
        <f t="shared" si="51"/>
        <v>10.802755877919518</v>
      </c>
      <c r="M193" s="23">
        <f t="shared" si="51"/>
        <v>10.781203554973823</v>
      </c>
      <c r="N193" s="23">
        <f t="shared" si="51"/>
        <v>14.673321578852889</v>
      </c>
      <c r="O193" s="23">
        <f t="shared" si="51"/>
        <v>17.435203559254145</v>
      </c>
      <c r="P193" s="23">
        <f t="shared" si="51"/>
        <v>14.476965377660379</v>
      </c>
    </row>
    <row r="194" spans="1:16" ht="15.75">
      <c r="A194" s="15" t="s">
        <v>33</v>
      </c>
      <c r="B194" s="16"/>
      <c r="C194" s="21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</row>
    <row r="195" spans="1:16">
      <c r="A195" s="16" t="s">
        <v>67</v>
      </c>
      <c r="B195" s="2"/>
      <c r="C195" s="17" t="s">
        <v>35</v>
      </c>
      <c r="D195" s="18">
        <f>+[4]Premissas!C133</f>
        <v>1551</v>
      </c>
      <c r="E195" s="18">
        <f>+[4]Premissas!D133</f>
        <v>1551</v>
      </c>
      <c r="F195" s="18">
        <f>+[4]Premissas!E133</f>
        <v>1551</v>
      </c>
      <c r="G195" s="18">
        <f>+[4]Premissas!F133</f>
        <v>1551</v>
      </c>
      <c r="H195" s="18">
        <f>+[4]Premissas!G133</f>
        <v>1551</v>
      </c>
      <c r="I195" s="18">
        <f>+[4]Premissas!H133</f>
        <v>1551</v>
      </c>
      <c r="J195" s="18">
        <f>+[4]Premissas!I133</f>
        <v>1551</v>
      </c>
      <c r="K195" s="18">
        <f>+[4]Premissas!J133</f>
        <v>1551</v>
      </c>
      <c r="L195" s="18">
        <f>+[4]Premissas!K133</f>
        <v>1551</v>
      </c>
      <c r="M195" s="18">
        <f>+[4]Premissas!L133</f>
        <v>1551</v>
      </c>
      <c r="N195" s="18">
        <f>+[4]Premissas!M133</f>
        <v>1551</v>
      </c>
      <c r="O195" s="18">
        <f>+[4]Premissas!N133</f>
        <v>1551</v>
      </c>
      <c r="P195" s="18">
        <f>+[4]Premissas!O133</f>
        <v>1551</v>
      </c>
    </row>
    <row r="196" spans="1:16">
      <c r="A196" s="2" t="s">
        <v>36</v>
      </c>
      <c r="B196" s="2"/>
      <c r="C196" s="17" t="s">
        <v>37</v>
      </c>
      <c r="D196" s="2">
        <f>+[4]Frotas!C168</f>
        <v>53</v>
      </c>
      <c r="E196" s="2">
        <f>+[4]Frotas!D168</f>
        <v>24</v>
      </c>
      <c r="F196" s="2">
        <f>+[4]Frotas!E168</f>
        <v>39</v>
      </c>
      <c r="G196" s="2">
        <f>+[4]Frotas!F168</f>
        <v>30</v>
      </c>
      <c r="H196" s="2">
        <f>+[4]Frotas!G168</f>
        <v>35</v>
      </c>
      <c r="I196" s="2">
        <f>+[4]Frotas!H168</f>
        <v>19</v>
      </c>
      <c r="J196" s="2">
        <f>+[4]Frotas!I168</f>
        <v>24</v>
      </c>
      <c r="K196" s="2">
        <f>+[4]Frotas!J168</f>
        <v>12</v>
      </c>
      <c r="L196" s="2">
        <f>+[4]Frotas!K168</f>
        <v>51</v>
      </c>
      <c r="M196" s="2">
        <f>+[4]Frotas!L168</f>
        <v>21</v>
      </c>
      <c r="N196" s="2">
        <f>+[4]Frotas!M168</f>
        <v>24</v>
      </c>
      <c r="O196" s="2">
        <f>+[4]Frotas!N168</f>
        <v>11</v>
      </c>
      <c r="P196" s="2">
        <f>+[4]Frotas!O168</f>
        <v>27</v>
      </c>
    </row>
    <row r="197" spans="1:16">
      <c r="A197" s="2" t="s">
        <v>68</v>
      </c>
      <c r="B197" s="2"/>
      <c r="C197" s="17" t="s">
        <v>29</v>
      </c>
      <c r="D197" s="18">
        <f>+D196*D195</f>
        <v>82203</v>
      </c>
      <c r="E197" s="18">
        <f>+E196*E195</f>
        <v>37224</v>
      </c>
      <c r="F197" s="18">
        <f t="shared" ref="F197:K197" si="52">+F196*F195</f>
        <v>60489</v>
      </c>
      <c r="G197" s="18">
        <f t="shared" si="52"/>
        <v>46530</v>
      </c>
      <c r="H197" s="18">
        <f t="shared" si="52"/>
        <v>54285</v>
      </c>
      <c r="I197" s="18">
        <f t="shared" si="52"/>
        <v>29469</v>
      </c>
      <c r="J197" s="18">
        <f t="shared" si="52"/>
        <v>37224</v>
      </c>
      <c r="K197" s="18">
        <f t="shared" si="52"/>
        <v>18612</v>
      </c>
      <c r="L197" s="18">
        <f>+L196*L195</f>
        <v>79101</v>
      </c>
      <c r="M197" s="18">
        <f>+M196*M195</f>
        <v>32571</v>
      </c>
      <c r="N197" s="18">
        <f>+N196*N195</f>
        <v>37224</v>
      </c>
      <c r="O197" s="18">
        <f>+O196*O195</f>
        <v>17061</v>
      </c>
      <c r="P197" s="18">
        <f>+P196*P195</f>
        <v>41877</v>
      </c>
    </row>
    <row r="198" spans="1:16">
      <c r="A198" s="12" t="s">
        <v>69</v>
      </c>
      <c r="B198" s="12"/>
      <c r="C198" s="13" t="s">
        <v>52</v>
      </c>
      <c r="D198" s="25">
        <f t="shared" ref="D198:P198" si="53">+D197/D190</f>
        <v>23.144300290560171</v>
      </c>
      <c r="E198" s="25">
        <f t="shared" si="53"/>
        <v>7.8393712328940213</v>
      </c>
      <c r="F198" s="25">
        <f t="shared" si="53"/>
        <v>19.169994295493439</v>
      </c>
      <c r="G198" s="25">
        <f t="shared" si="53"/>
        <v>20.786240786240786</v>
      </c>
      <c r="H198" s="25">
        <f t="shared" si="53"/>
        <v>18.432686822589847</v>
      </c>
      <c r="I198" s="25">
        <f t="shared" si="53"/>
        <v>26.68350854317768</v>
      </c>
      <c r="J198" s="25">
        <f t="shared" si="53"/>
        <v>45.577989739319953</v>
      </c>
      <c r="K198" s="25">
        <f t="shared" si="53"/>
        <v>48.995709058362074</v>
      </c>
      <c r="L198" s="25">
        <f t="shared" si="53"/>
        <v>55.336280833321673</v>
      </c>
      <c r="M198" s="25">
        <f t="shared" si="53"/>
        <v>29.946764984415655</v>
      </c>
      <c r="N198" s="25">
        <f t="shared" si="53"/>
        <v>48.391248391248389</v>
      </c>
      <c r="O198" s="25">
        <f t="shared" si="53"/>
        <v>22.179322179322178</v>
      </c>
      <c r="P198" s="25">
        <f t="shared" si="53"/>
        <v>23.518080679310131</v>
      </c>
    </row>
    <row r="199" spans="1:16">
      <c r="A199" s="16" t="s">
        <v>100</v>
      </c>
      <c r="B199" s="16"/>
      <c r="C199" s="17" t="s">
        <v>39</v>
      </c>
      <c r="D199" s="26">
        <f>+D141</f>
        <v>1.091</v>
      </c>
      <c r="E199" s="26">
        <f t="shared" ref="E199:K199" si="54">+E141</f>
        <v>1.091</v>
      </c>
      <c r="F199" s="26">
        <f t="shared" si="54"/>
        <v>1.091</v>
      </c>
      <c r="G199" s="26">
        <f t="shared" si="54"/>
        <v>1.091</v>
      </c>
      <c r="H199" s="26">
        <f t="shared" si="54"/>
        <v>1.091</v>
      </c>
      <c r="I199" s="26">
        <f t="shared" si="54"/>
        <v>1.091</v>
      </c>
      <c r="J199" s="26">
        <f t="shared" si="54"/>
        <v>1.02</v>
      </c>
      <c r="K199" s="26">
        <f t="shared" si="54"/>
        <v>1.02</v>
      </c>
      <c r="L199" s="26">
        <f>+L141</f>
        <v>0.878</v>
      </c>
      <c r="M199" s="26">
        <f>+M141</f>
        <v>0.878</v>
      </c>
      <c r="N199" s="26">
        <f>+N141</f>
        <v>0.878</v>
      </c>
      <c r="O199" s="26">
        <f>+O141</f>
        <v>1.089</v>
      </c>
      <c r="P199" s="26">
        <f>+P141</f>
        <v>1.089</v>
      </c>
    </row>
    <row r="200" spans="1:16">
      <c r="A200" s="16" t="s">
        <v>70</v>
      </c>
      <c r="B200" s="2"/>
      <c r="C200" s="17" t="s">
        <v>40</v>
      </c>
      <c r="D200" s="27">
        <f t="shared" ref="D200:P200" si="55">+D191*D199</f>
        <v>15250510.810323359</v>
      </c>
      <c r="E200" s="27">
        <f t="shared" si="55"/>
        <v>18720203.812959284</v>
      </c>
      <c r="F200" s="27">
        <f t="shared" si="55"/>
        <v>25305191.484586649</v>
      </c>
      <c r="G200" s="27">
        <f t="shared" si="55"/>
        <v>13216088.03389875</v>
      </c>
      <c r="H200" s="27">
        <f t="shared" si="55"/>
        <v>27782493.676495738</v>
      </c>
      <c r="I200" s="27">
        <f t="shared" si="55"/>
        <v>7327763.4587709839</v>
      </c>
      <c r="J200" s="27">
        <f t="shared" si="55"/>
        <v>7893541.5562575012</v>
      </c>
      <c r="K200" s="27">
        <f t="shared" si="55"/>
        <v>3902278.3399781999</v>
      </c>
      <c r="L200" s="27">
        <f t="shared" si="55"/>
        <v>24307240.5553887</v>
      </c>
      <c r="M200" s="27">
        <f t="shared" si="55"/>
        <v>7403703.7910553906</v>
      </c>
      <c r="N200" s="27">
        <f t="shared" si="55"/>
        <v>6620664.3243290549</v>
      </c>
      <c r="O200" s="27">
        <f t="shared" si="55"/>
        <v>3092971.9845249224</v>
      </c>
      <c r="P200" s="27">
        <f t="shared" si="55"/>
        <v>4700064.4352011355</v>
      </c>
    </row>
    <row r="201" spans="1:16">
      <c r="A201" s="16" t="s">
        <v>113</v>
      </c>
      <c r="B201" s="2"/>
      <c r="C201" s="17" t="s">
        <v>39</v>
      </c>
      <c r="D201" s="18">
        <f>+D143</f>
        <v>2.5910000000000002</v>
      </c>
      <c r="E201" s="18">
        <f t="shared" ref="E201:K201" si="56">+E143</f>
        <v>2.5910000000000002</v>
      </c>
      <c r="F201" s="18">
        <f t="shared" si="56"/>
        <v>2.5910000000000002</v>
      </c>
      <c r="G201" s="18">
        <f t="shared" si="56"/>
        <v>2.5910000000000002</v>
      </c>
      <c r="H201" s="18">
        <f t="shared" si="56"/>
        <v>2.5910000000000002</v>
      </c>
      <c r="I201" s="18">
        <f t="shared" si="56"/>
        <v>2.5910000000000002</v>
      </c>
      <c r="J201" s="18">
        <f t="shared" si="56"/>
        <v>2.5910000000000002</v>
      </c>
      <c r="K201" s="18">
        <f t="shared" si="56"/>
        <v>2.5910000000000002</v>
      </c>
      <c r="L201" s="18">
        <f>+L143</f>
        <v>2.5910000000000002</v>
      </c>
      <c r="M201" s="18">
        <f>+M143</f>
        <v>2.5910000000000002</v>
      </c>
      <c r="N201" s="18">
        <f>+N143</f>
        <v>2.5910000000000002</v>
      </c>
      <c r="O201" s="18">
        <f>+O143</f>
        <v>2.5910000000000002</v>
      </c>
      <c r="P201" s="18">
        <f>+P143</f>
        <v>2.5910000000000002</v>
      </c>
    </row>
    <row r="202" spans="1:16" ht="15.75" thickBot="1">
      <c r="A202" s="4" t="s">
        <v>71</v>
      </c>
      <c r="B202" s="4"/>
      <c r="C202" s="28" t="s">
        <v>40</v>
      </c>
      <c r="D202" s="29">
        <f>D197*D201</f>
        <v>212987.97300000003</v>
      </c>
      <c r="E202" s="29">
        <f t="shared" ref="E202:K202" si="57">E197*E201</f>
        <v>96447.384000000005</v>
      </c>
      <c r="F202" s="29">
        <f t="shared" si="57"/>
        <v>156726.99900000001</v>
      </c>
      <c r="G202" s="29">
        <f t="shared" si="57"/>
        <v>120559.23000000001</v>
      </c>
      <c r="H202" s="29">
        <f t="shared" si="57"/>
        <v>140652.435</v>
      </c>
      <c r="I202" s="29">
        <f t="shared" si="57"/>
        <v>76354.179000000004</v>
      </c>
      <c r="J202" s="29">
        <f t="shared" si="57"/>
        <v>96447.384000000005</v>
      </c>
      <c r="K202" s="29">
        <f t="shared" si="57"/>
        <v>48223.692000000003</v>
      </c>
      <c r="L202" s="29">
        <f>L197*L201</f>
        <v>204950.69100000002</v>
      </c>
      <c r="M202" s="29">
        <f>M197*M201</f>
        <v>84391.46100000001</v>
      </c>
      <c r="N202" s="29">
        <f>N197*N201</f>
        <v>96447.384000000005</v>
      </c>
      <c r="O202" s="29">
        <f>O197*O201</f>
        <v>44205.051000000007</v>
      </c>
      <c r="P202" s="29">
        <f>P197*P201</f>
        <v>108503.30700000002</v>
      </c>
    </row>
    <row r="203" spans="1:16">
      <c r="A203" s="30" t="s">
        <v>122</v>
      </c>
      <c r="B203" s="2"/>
      <c r="C203" s="17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</row>
    <row r="204" spans="1:16">
      <c r="C204" s="32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</row>
    <row r="205" spans="1:16">
      <c r="C205" s="32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</row>
    <row r="206" spans="1:16" ht="15.75" hidden="1">
      <c r="A206" s="34" t="s">
        <v>44</v>
      </c>
    </row>
    <row r="207" spans="1:16" ht="15.75" hidden="1">
      <c r="A207" s="35" t="s">
        <v>45</v>
      </c>
    </row>
    <row r="208" spans="1:16" ht="15.75" hidden="1">
      <c r="A208" s="36" t="s">
        <v>76</v>
      </c>
    </row>
    <row r="209" spans="1:16" hidden="1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ht="15.75" hidden="1">
      <c r="A210" s="78" t="s">
        <v>85</v>
      </c>
      <c r="B210" s="78"/>
      <c r="C210" s="78" t="s">
        <v>1</v>
      </c>
      <c r="D210" s="80" t="s">
        <v>106</v>
      </c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</row>
    <row r="211" spans="1:16" ht="15.75" hidden="1">
      <c r="A211" s="78"/>
      <c r="B211" s="78"/>
      <c r="C211" s="78"/>
      <c r="D211" s="81" t="s">
        <v>2</v>
      </c>
      <c r="E211" s="81"/>
      <c r="F211" s="81"/>
      <c r="G211" s="81"/>
      <c r="H211" s="81"/>
      <c r="I211" s="38"/>
      <c r="J211" s="39" t="s">
        <v>3</v>
      </c>
      <c r="K211" s="39"/>
      <c r="L211" s="81" t="s">
        <v>4</v>
      </c>
      <c r="M211" s="81"/>
      <c r="N211" s="81"/>
      <c r="O211" s="81" t="s">
        <v>5</v>
      </c>
      <c r="P211" s="81"/>
    </row>
    <row r="212" spans="1:16" ht="15.75" hidden="1">
      <c r="A212" s="78"/>
      <c r="B212" s="78"/>
      <c r="C212" s="78"/>
      <c r="D212" s="82" t="s">
        <v>92</v>
      </c>
      <c r="E212" s="82"/>
      <c r="F212" s="82"/>
      <c r="G212" s="82"/>
      <c r="H212" s="38" t="s">
        <v>6</v>
      </c>
      <c r="I212" s="38"/>
      <c r="J212" s="40" t="s">
        <v>7</v>
      </c>
      <c r="K212" s="40"/>
      <c r="L212" s="82" t="s">
        <v>91</v>
      </c>
      <c r="M212" s="82"/>
      <c r="N212" s="82"/>
      <c r="O212" s="38" t="s">
        <v>8</v>
      </c>
      <c r="P212" s="38" t="s">
        <v>9</v>
      </c>
    </row>
    <row r="213" spans="1:16" ht="15.75" hidden="1">
      <c r="A213" s="78"/>
      <c r="B213" s="78"/>
      <c r="C213" s="78"/>
      <c r="D213" s="41" t="s">
        <v>10</v>
      </c>
      <c r="E213" s="42" t="str">
        <f>+D214</f>
        <v>Iguaçu</v>
      </c>
      <c r="F213" s="41" t="str">
        <f>+E214</f>
        <v>Desvio Ribas</v>
      </c>
      <c r="G213" s="42" t="s">
        <v>47</v>
      </c>
      <c r="H213" s="42" t="str">
        <f>+F214</f>
        <v>Guarapuava</v>
      </c>
      <c r="I213" s="42"/>
      <c r="J213" s="41" t="s">
        <v>48</v>
      </c>
      <c r="K213" s="42"/>
      <c r="L213" s="42" t="str">
        <f>+J214</f>
        <v>F. Argentina</v>
      </c>
      <c r="M213" s="42"/>
      <c r="N213" s="41" t="str">
        <f>+L214</f>
        <v>Salta</v>
      </c>
      <c r="O213" s="42" t="str">
        <f>+N214</f>
        <v>Socompa</v>
      </c>
      <c r="P213" s="41" t="str">
        <f>+O214</f>
        <v>A. Victoria</v>
      </c>
    </row>
    <row r="214" spans="1:16" ht="15.75" hidden="1">
      <c r="A214" s="79"/>
      <c r="B214" s="79"/>
      <c r="C214" s="79"/>
      <c r="D214" s="66" t="s">
        <v>86</v>
      </c>
      <c r="E214" s="43" t="s">
        <v>12</v>
      </c>
      <c r="F214" s="43" t="s">
        <v>13</v>
      </c>
      <c r="G214" s="43" t="s">
        <v>49</v>
      </c>
      <c r="H214" s="43" t="s">
        <v>50</v>
      </c>
      <c r="I214" s="43"/>
      <c r="J214" s="43" t="s">
        <v>51</v>
      </c>
      <c r="K214" s="43"/>
      <c r="L214" s="43" t="s">
        <v>16</v>
      </c>
      <c r="M214" s="43"/>
      <c r="N214" s="43" t="s">
        <v>17</v>
      </c>
      <c r="O214" s="66" t="s">
        <v>90</v>
      </c>
      <c r="P214" s="43" t="s">
        <v>18</v>
      </c>
    </row>
    <row r="215" spans="1:16" hidden="1">
      <c r="A215" s="31" t="s">
        <v>99</v>
      </c>
      <c r="C215" s="32" t="s">
        <v>52</v>
      </c>
      <c r="D215" s="33">
        <f>+D189</f>
        <v>3935.6459999999997</v>
      </c>
      <c r="E215" s="33">
        <f>+E189</f>
        <v>3613.6327499999998</v>
      </c>
      <c r="F215" s="33">
        <f>+F189</f>
        <v>7350.7297499999995</v>
      </c>
      <c r="G215" s="33">
        <f>+G189</f>
        <v>5411.5425000000005</v>
      </c>
      <c r="H215" s="33">
        <f t="shared" ref="H215:P215" si="58">+H189</f>
        <v>8646.7972499999996</v>
      </c>
      <c r="I215" s="33"/>
      <c r="J215" s="33">
        <f t="shared" si="58"/>
        <v>9475.5375000000004</v>
      </c>
      <c r="K215" s="33"/>
      <c r="L215" s="33">
        <f t="shared" si="58"/>
        <v>19367.302499999998</v>
      </c>
      <c r="M215" s="33"/>
      <c r="N215" s="33">
        <f t="shared" si="58"/>
        <v>9802.8157499999998</v>
      </c>
      <c r="O215" s="33">
        <f t="shared" si="58"/>
        <v>3692.25675</v>
      </c>
      <c r="P215" s="33">
        <f t="shared" si="58"/>
        <v>2423.8305</v>
      </c>
    </row>
    <row r="216" spans="1:16" hidden="1">
      <c r="A216" s="31" t="s">
        <v>53</v>
      </c>
      <c r="C216" s="32" t="s">
        <v>52</v>
      </c>
      <c r="D216" s="33">
        <f>+D198</f>
        <v>23.144300290560171</v>
      </c>
      <c r="E216" s="33">
        <f>+E198</f>
        <v>7.8393712328940213</v>
      </c>
      <c r="F216" s="33">
        <f>+F198</f>
        <v>19.169994295493439</v>
      </c>
      <c r="G216" s="33">
        <f>+G198</f>
        <v>20.786240786240786</v>
      </c>
      <c r="H216" s="33">
        <f t="shared" ref="H216:P216" si="59">+H198</f>
        <v>18.432686822589847</v>
      </c>
      <c r="I216" s="33"/>
      <c r="J216" s="33">
        <f t="shared" si="59"/>
        <v>45.577989739319953</v>
      </c>
      <c r="K216" s="33"/>
      <c r="L216" s="33">
        <f t="shared" si="59"/>
        <v>55.336280833321673</v>
      </c>
      <c r="M216" s="33"/>
      <c r="N216" s="33">
        <f t="shared" si="59"/>
        <v>48.391248391248389</v>
      </c>
      <c r="O216" s="33">
        <f t="shared" si="59"/>
        <v>22.179322179322178</v>
      </c>
      <c r="P216" s="33">
        <f t="shared" si="59"/>
        <v>23.518080679310131</v>
      </c>
    </row>
    <row r="217" spans="1:16" hidden="1">
      <c r="C217" s="32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</row>
    <row r="218" spans="1:16" hidden="1">
      <c r="A218" s="31" t="s">
        <v>100</v>
      </c>
      <c r="C218" s="32" t="s">
        <v>39</v>
      </c>
      <c r="D218" s="31">
        <f>+D160</f>
        <v>1.091</v>
      </c>
      <c r="E218" s="31">
        <f t="shared" ref="E218:P219" si="60">+E160</f>
        <v>1.091</v>
      </c>
      <c r="F218" s="31">
        <f t="shared" si="60"/>
        <v>1.091</v>
      </c>
      <c r="G218" s="31">
        <f t="shared" si="60"/>
        <v>1.091</v>
      </c>
      <c r="H218" s="31">
        <f t="shared" si="60"/>
        <v>1.091</v>
      </c>
      <c r="J218" s="31">
        <f t="shared" si="60"/>
        <v>1.02</v>
      </c>
      <c r="L218" s="31">
        <f t="shared" si="60"/>
        <v>0.878</v>
      </c>
      <c r="N218" s="31">
        <f t="shared" si="60"/>
        <v>0.878</v>
      </c>
      <c r="O218" s="31">
        <f t="shared" si="60"/>
        <v>1.089</v>
      </c>
      <c r="P218" s="31">
        <f t="shared" si="60"/>
        <v>1.089</v>
      </c>
    </row>
    <row r="219" spans="1:16" hidden="1">
      <c r="A219" s="31" t="s">
        <v>54</v>
      </c>
      <c r="C219" s="32" t="s">
        <v>39</v>
      </c>
      <c r="D219" s="31">
        <f>+D161</f>
        <v>2.5910000000000002</v>
      </c>
      <c r="E219" s="31">
        <f t="shared" si="60"/>
        <v>2.5910000000000002</v>
      </c>
      <c r="F219" s="31">
        <f t="shared" si="60"/>
        <v>2.5910000000000002</v>
      </c>
      <c r="G219" s="31">
        <f t="shared" si="60"/>
        <v>2.5910000000000002</v>
      </c>
      <c r="H219" s="31">
        <f t="shared" si="60"/>
        <v>2.5910000000000002</v>
      </c>
      <c r="J219" s="31">
        <f t="shared" si="60"/>
        <v>2.5910000000000002</v>
      </c>
      <c r="L219" s="31">
        <f t="shared" si="60"/>
        <v>2.5910000000000002</v>
      </c>
      <c r="N219" s="31">
        <f t="shared" si="60"/>
        <v>2.5910000000000002</v>
      </c>
      <c r="O219" s="31">
        <f t="shared" si="60"/>
        <v>2.5910000000000002</v>
      </c>
      <c r="P219" s="31">
        <f t="shared" si="60"/>
        <v>2.5910000000000002</v>
      </c>
    </row>
    <row r="220" spans="1:16" hidden="1">
      <c r="C220" s="32"/>
    </row>
    <row r="221" spans="1:16" hidden="1">
      <c r="A221" s="31" t="s">
        <v>101</v>
      </c>
      <c r="C221" s="32" t="s">
        <v>55</v>
      </c>
      <c r="D221" s="33">
        <f t="shared" ref="D221:P222" si="61">+D218*D215</f>
        <v>4293.7897859999994</v>
      </c>
      <c r="E221" s="33">
        <f t="shared" si="61"/>
        <v>3942.4733302499994</v>
      </c>
      <c r="F221" s="33">
        <f t="shared" si="61"/>
        <v>8019.6461572499993</v>
      </c>
      <c r="G221" s="33">
        <f t="shared" si="61"/>
        <v>5903.9928675000001</v>
      </c>
      <c r="H221" s="33">
        <f t="shared" si="61"/>
        <v>9433.6557997499986</v>
      </c>
      <c r="I221" s="33"/>
      <c r="J221" s="33">
        <f t="shared" si="61"/>
        <v>9665.0482499999998</v>
      </c>
      <c r="K221" s="33"/>
      <c r="L221" s="33">
        <f t="shared" si="61"/>
        <v>17004.491595</v>
      </c>
      <c r="M221" s="33"/>
      <c r="N221" s="33">
        <f t="shared" si="61"/>
        <v>8606.8722285000003</v>
      </c>
      <c r="O221" s="33">
        <f t="shared" si="61"/>
        <v>4020.8676007499998</v>
      </c>
      <c r="P221" s="33">
        <f t="shared" si="61"/>
        <v>2639.5514144999997</v>
      </c>
    </row>
    <row r="222" spans="1:16" hidden="1">
      <c r="A222" s="31" t="s">
        <v>56</v>
      </c>
      <c r="C222" s="32" t="s">
        <v>55</v>
      </c>
      <c r="D222" s="33">
        <f t="shared" si="61"/>
        <v>59.966882052841406</v>
      </c>
      <c r="E222" s="33">
        <f t="shared" si="61"/>
        <v>20.311810864428409</v>
      </c>
      <c r="F222" s="33">
        <f t="shared" si="61"/>
        <v>49.669455219623501</v>
      </c>
      <c r="G222" s="33">
        <f t="shared" si="61"/>
        <v>53.85714987714988</v>
      </c>
      <c r="H222" s="33">
        <f t="shared" si="61"/>
        <v>47.759091557330301</v>
      </c>
      <c r="I222" s="33"/>
      <c r="J222" s="33">
        <f t="shared" si="61"/>
        <v>118.092571414578</v>
      </c>
      <c r="K222" s="33"/>
      <c r="L222" s="33">
        <f t="shared" si="61"/>
        <v>143.37630363913647</v>
      </c>
      <c r="M222" s="33"/>
      <c r="N222" s="33">
        <f t="shared" si="61"/>
        <v>125.38172458172458</v>
      </c>
      <c r="O222" s="33">
        <f t="shared" si="61"/>
        <v>57.466623766623769</v>
      </c>
      <c r="P222" s="33">
        <f t="shared" si="61"/>
        <v>60.935347040092552</v>
      </c>
    </row>
    <row r="223" spans="1:16" ht="15.75" hidden="1">
      <c r="A223" s="39" t="s">
        <v>102</v>
      </c>
      <c r="B223" s="39"/>
      <c r="C223" s="38" t="s">
        <v>55</v>
      </c>
      <c r="D223" s="45">
        <f>SUM(D221:D222)</f>
        <v>4353.7566680528407</v>
      </c>
      <c r="E223" s="45">
        <f>SUM(E221:E222)</f>
        <v>3962.7851411144279</v>
      </c>
      <c r="F223" s="45">
        <f>SUM(F221:F222)</f>
        <v>8069.3156124696225</v>
      </c>
      <c r="G223" s="45">
        <f>SUM(G221:G222)</f>
        <v>5957.8500173771499</v>
      </c>
      <c r="H223" s="45">
        <f t="shared" ref="H223:P223" si="62">SUM(H221:H222)</f>
        <v>9481.4148913073295</v>
      </c>
      <c r="I223" s="45"/>
      <c r="J223" s="45">
        <f t="shared" si="62"/>
        <v>9783.1408214145777</v>
      </c>
      <c r="K223" s="45"/>
      <c r="L223" s="45">
        <f t="shared" si="62"/>
        <v>17147.867898639135</v>
      </c>
      <c r="M223" s="45"/>
      <c r="N223" s="45">
        <f t="shared" si="62"/>
        <v>8732.2539530817248</v>
      </c>
      <c r="O223" s="45">
        <f t="shared" si="62"/>
        <v>4078.3342245166236</v>
      </c>
      <c r="P223" s="45">
        <f t="shared" si="62"/>
        <v>2700.4867615400922</v>
      </c>
    </row>
    <row r="224" spans="1:16" hidden="1">
      <c r="C224" s="32"/>
    </row>
    <row r="225" spans="1:16" ht="15.75" hidden="1">
      <c r="A225" s="35" t="s">
        <v>103</v>
      </c>
      <c r="C225" s="46" t="s">
        <v>57</v>
      </c>
      <c r="D225" s="47" t="e">
        <f>+D221/#REF!</f>
        <v>#REF!</v>
      </c>
      <c r="E225" s="47" t="e">
        <f>+E221/#REF!</f>
        <v>#REF!</v>
      </c>
      <c r="F225" s="47" t="e">
        <f>+F221/#REF!</f>
        <v>#REF!</v>
      </c>
      <c r="G225" s="47" t="e">
        <f>+G221/#REF!</f>
        <v>#REF!</v>
      </c>
      <c r="H225" s="47" t="e">
        <f>+H221/#REF!</f>
        <v>#REF!</v>
      </c>
      <c r="I225" s="47"/>
      <c r="J225" s="47" t="e">
        <f>+J221/#REF!</f>
        <v>#REF!</v>
      </c>
      <c r="K225" s="47"/>
      <c r="L225" s="47" t="e">
        <f>+L221/#REF!</f>
        <v>#REF!</v>
      </c>
      <c r="M225" s="47"/>
      <c r="N225" s="47" t="e">
        <f>+N221/#REF!</f>
        <v>#REF!</v>
      </c>
      <c r="O225" s="47" t="e">
        <f>+O221/#REF!</f>
        <v>#REF!</v>
      </c>
      <c r="P225" s="47" t="e">
        <f>+P221/#REF!</f>
        <v>#REF!</v>
      </c>
    </row>
    <row r="226" spans="1:16" ht="15.75" hidden="1">
      <c r="A226" s="35" t="s">
        <v>58</v>
      </c>
      <c r="C226" s="46" t="s">
        <v>59</v>
      </c>
      <c r="D226" s="47" t="e">
        <f>+D222/#REF!</f>
        <v>#REF!</v>
      </c>
      <c r="E226" s="47" t="e">
        <f>+E222/#REF!</f>
        <v>#REF!</v>
      </c>
      <c r="F226" s="47" t="e">
        <f>+F222/#REF!</f>
        <v>#REF!</v>
      </c>
      <c r="G226" s="47" t="e">
        <f>+G222/#REF!</f>
        <v>#REF!</v>
      </c>
      <c r="H226" s="47" t="e">
        <f>+H222/#REF!</f>
        <v>#REF!</v>
      </c>
      <c r="I226" s="47"/>
      <c r="J226" s="47" t="e">
        <f>+J222/#REF!</f>
        <v>#REF!</v>
      </c>
      <c r="K226" s="47"/>
      <c r="L226" s="47" t="e">
        <f>+L222/#REF!</f>
        <v>#REF!</v>
      </c>
      <c r="M226" s="47"/>
      <c r="N226" s="47" t="e">
        <f>+N222/#REF!</f>
        <v>#REF!</v>
      </c>
      <c r="O226" s="47" t="e">
        <f>+O222/#REF!</f>
        <v>#REF!</v>
      </c>
      <c r="P226" s="47" t="e">
        <f>+P222/#REF!</f>
        <v>#REF!</v>
      </c>
    </row>
    <row r="227" spans="1:16" hidden="1">
      <c r="C227" s="32"/>
    </row>
    <row r="228" spans="1:16" ht="15.75" hidden="1">
      <c r="A228" s="36" t="s">
        <v>104</v>
      </c>
      <c r="B228" s="48"/>
      <c r="C228" s="49" t="s">
        <v>60</v>
      </c>
      <c r="D228" s="50">
        <f>+D221/D192</f>
        <v>2.1112028968262551E-3</v>
      </c>
      <c r="E228" s="50">
        <f>+E221/E192</f>
        <v>1.4916660349035184E-3</v>
      </c>
      <c r="F228" s="50">
        <f>+F221/F192</f>
        <v>3.1538643059815948E-3</v>
      </c>
      <c r="G228" s="50">
        <f>+G221/G192</f>
        <v>4.6039339879754828E-3</v>
      </c>
      <c r="H228" s="50">
        <f>+H221/H192</f>
        <v>3.3963334532510076E-3</v>
      </c>
      <c r="I228" s="50"/>
      <c r="J228" s="50">
        <f>+J221/J192</f>
        <v>8.6535983658076673E-3</v>
      </c>
      <c r="K228" s="50"/>
      <c r="L228" s="50">
        <f>+L221/L192</f>
        <v>6.6352466391597781E-3</v>
      </c>
      <c r="M228" s="50"/>
      <c r="N228" s="50">
        <f>+N221/N192</f>
        <v>1.6748145998248688E-2</v>
      </c>
      <c r="O228" s="50">
        <f>+O221/O192</f>
        <v>2.4683042361878453E-2</v>
      </c>
      <c r="P228" s="50">
        <f>+P221/P192</f>
        <v>8.8538412226415088E-3</v>
      </c>
    </row>
    <row r="229" spans="1:16" ht="16.5" hidden="1" thickBot="1">
      <c r="A229" s="51" t="s">
        <v>61</v>
      </c>
      <c r="B229" s="52"/>
      <c r="C229" s="53" t="s">
        <v>60</v>
      </c>
      <c r="D229" s="54">
        <f>+D222/D192</f>
        <v>2.9484968154795727E-5</v>
      </c>
      <c r="E229" s="54">
        <f>+E222/E192</f>
        <v>7.6851346441272839E-6</v>
      </c>
      <c r="F229" s="54">
        <f>+F222/F192</f>
        <v>1.9533370780094186E-5</v>
      </c>
      <c r="G229" s="54">
        <f>+G222/G192</f>
        <v>4.1997808666034937E-5</v>
      </c>
      <c r="H229" s="54">
        <f>+H222/H192</f>
        <v>1.7194373400536543E-5</v>
      </c>
      <c r="I229" s="54"/>
      <c r="J229" s="54">
        <f>+J222/J192</f>
        <v>1.0573415223325114E-4</v>
      </c>
      <c r="K229" s="54"/>
      <c r="L229" s="54">
        <f>+L222/L192</f>
        <v>5.5946226415640871E-5</v>
      </c>
      <c r="M229" s="54"/>
      <c r="N229" s="54">
        <f>+N222/N192</f>
        <v>2.439807833853368E-4</v>
      </c>
      <c r="O229" s="54">
        <f>+O222/O192</f>
        <v>3.527723988129145E-4</v>
      </c>
      <c r="P229" s="54">
        <f>+P222/P192</f>
        <v>2.0439529405481778E-4</v>
      </c>
    </row>
    <row r="230" spans="1:16" hidden="1"/>
    <row r="231" spans="1:16" hidden="1"/>
    <row r="232" spans="1:16" hidden="1"/>
    <row r="233" spans="1:16" ht="15.75">
      <c r="A233" s="1" t="s">
        <v>121</v>
      </c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16.5" thickBot="1">
      <c r="A234" s="15" t="s">
        <v>77</v>
      </c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15.75">
      <c r="A235" s="73" t="s">
        <v>85</v>
      </c>
      <c r="B235" s="73"/>
      <c r="C235" s="73" t="s">
        <v>1</v>
      </c>
      <c r="D235" s="76" t="s">
        <v>83</v>
      </c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</row>
    <row r="236" spans="1:16" ht="15.75">
      <c r="A236" s="74"/>
      <c r="B236" s="74"/>
      <c r="C236" s="74"/>
      <c r="D236" s="77" t="s">
        <v>2</v>
      </c>
      <c r="E236" s="77"/>
      <c r="F236" s="77"/>
      <c r="G236" s="77"/>
      <c r="H236" s="77"/>
      <c r="I236" s="5"/>
      <c r="J236" s="77" t="s">
        <v>3</v>
      </c>
      <c r="K236" s="77"/>
      <c r="L236" s="77" t="s">
        <v>4</v>
      </c>
      <c r="M236" s="77"/>
      <c r="N236" s="77"/>
      <c r="O236" s="77" t="s">
        <v>5</v>
      </c>
      <c r="P236" s="77"/>
    </row>
    <row r="237" spans="1:16" ht="15.75">
      <c r="A237" s="74"/>
      <c r="B237" s="74"/>
      <c r="C237" s="74"/>
      <c r="D237" s="72" t="s">
        <v>84</v>
      </c>
      <c r="E237" s="72"/>
      <c r="F237" s="72"/>
      <c r="G237" s="72"/>
      <c r="H237" s="77" t="s">
        <v>6</v>
      </c>
      <c r="I237" s="77"/>
      <c r="J237" s="72" t="s">
        <v>7</v>
      </c>
      <c r="K237" s="72"/>
      <c r="L237" s="72" t="s">
        <v>91</v>
      </c>
      <c r="M237" s="72"/>
      <c r="N237" s="72"/>
      <c r="O237" s="5" t="s">
        <v>8</v>
      </c>
      <c r="P237" s="5" t="s">
        <v>9</v>
      </c>
    </row>
    <row r="238" spans="1:16" ht="15.75">
      <c r="A238" s="74"/>
      <c r="B238" s="74"/>
      <c r="C238" s="74"/>
      <c r="D238" s="6" t="s">
        <v>10</v>
      </c>
      <c r="E238" s="7" t="str">
        <f>+D239</f>
        <v>Iguaçu</v>
      </c>
      <c r="F238" s="6" t="str">
        <f>+E239</f>
        <v>Desvio Ribas</v>
      </c>
      <c r="G238" s="67" t="s">
        <v>88</v>
      </c>
      <c r="H238" s="7" t="str">
        <f>+F239</f>
        <v>Guarapuava</v>
      </c>
      <c r="I238" s="7" t="str">
        <f>+H239</f>
        <v>Cascavel</v>
      </c>
      <c r="J238" s="6" t="s">
        <v>48</v>
      </c>
      <c r="K238" s="7" t="s">
        <v>11</v>
      </c>
      <c r="L238" s="7" t="str">
        <f>+K239</f>
        <v>F. Argentina</v>
      </c>
      <c r="M238" s="7" t="str">
        <f>+L239</f>
        <v>J.V. Gonzalez</v>
      </c>
      <c r="N238" s="6" t="str">
        <f>+M239</f>
        <v>Salta</v>
      </c>
      <c r="O238" s="7" t="str">
        <f>+N239</f>
        <v>Socompa</v>
      </c>
      <c r="P238" s="6" t="str">
        <f>+O239</f>
        <v>A. Victoria</v>
      </c>
    </row>
    <row r="239" spans="1:16" ht="16.5" thickBot="1">
      <c r="A239" s="75"/>
      <c r="B239" s="75"/>
      <c r="C239" s="75"/>
      <c r="D239" s="68" t="s">
        <v>86</v>
      </c>
      <c r="E239" s="8" t="s">
        <v>12</v>
      </c>
      <c r="F239" s="8" t="s">
        <v>13</v>
      </c>
      <c r="G239" s="68" t="s">
        <v>47</v>
      </c>
      <c r="H239" s="8" t="s">
        <v>14</v>
      </c>
      <c r="I239" s="68" t="s">
        <v>50</v>
      </c>
      <c r="J239" s="8" t="s">
        <v>15</v>
      </c>
      <c r="K239" s="68" t="s">
        <v>51</v>
      </c>
      <c r="L239" s="68" t="s">
        <v>89</v>
      </c>
      <c r="M239" s="8" t="s">
        <v>16</v>
      </c>
      <c r="N239" s="8" t="s">
        <v>17</v>
      </c>
      <c r="O239" s="68" t="s">
        <v>90</v>
      </c>
      <c r="P239" s="8" t="s">
        <v>18</v>
      </c>
    </row>
    <row r="240" spans="1:16" ht="15.75">
      <c r="A240" s="58" t="s">
        <v>87</v>
      </c>
      <c r="B240" s="2"/>
      <c r="C240" s="17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>
      <c r="A241" s="2" t="s">
        <v>78</v>
      </c>
      <c r="B241" s="2"/>
      <c r="C241" s="17" t="s">
        <v>29</v>
      </c>
      <c r="D241" s="27">
        <f>+D75</f>
        <v>8970124.3631999996</v>
      </c>
      <c r="E241" s="27">
        <f t="shared" ref="E241:P241" si="63">+E75</f>
        <v>11942478.05751</v>
      </c>
      <c r="F241" s="27">
        <f t="shared" si="63"/>
        <v>12370396.08168</v>
      </c>
      <c r="G241" s="27">
        <f t="shared" si="63"/>
        <v>7708742.2912500007</v>
      </c>
      <c r="H241" s="27">
        <f t="shared" si="63"/>
        <v>13414727.721622501</v>
      </c>
      <c r="I241" s="27">
        <f t="shared" si="63"/>
        <v>2718636.7285350002</v>
      </c>
      <c r="J241" s="27">
        <f t="shared" si="63"/>
        <v>3419437.217625</v>
      </c>
      <c r="K241" s="27">
        <f t="shared" si="63"/>
        <v>1912831.1829900001</v>
      </c>
      <c r="L241" s="27">
        <f t="shared" si="63"/>
        <v>18055361.428649999</v>
      </c>
      <c r="M241" s="27">
        <f t="shared" si="63"/>
        <v>3854823.1721999999</v>
      </c>
      <c r="N241" s="27">
        <f t="shared" si="63"/>
        <v>5027079.9729150003</v>
      </c>
      <c r="O241" s="27">
        <f t="shared" si="63"/>
        <v>1893463.1065350003</v>
      </c>
      <c r="P241" s="27">
        <f t="shared" si="63"/>
        <v>3625395.9937650003</v>
      </c>
    </row>
    <row r="242" spans="1:16">
      <c r="A242" s="2" t="s">
        <v>79</v>
      </c>
      <c r="B242" s="2"/>
      <c r="C242" s="17" t="s">
        <v>29</v>
      </c>
      <c r="D242" s="27">
        <f>+D133</f>
        <v>11212655.454</v>
      </c>
      <c r="E242" s="27">
        <f t="shared" ref="E242:P242" si="64">+E133</f>
        <v>14481994.608899999</v>
      </c>
      <c r="F242" s="27">
        <f t="shared" si="64"/>
        <v>17589193.682287499</v>
      </c>
      <c r="G242" s="27">
        <f t="shared" si="64"/>
        <v>9911240.088750001</v>
      </c>
      <c r="H242" s="27">
        <f t="shared" si="64"/>
        <v>19326283.59753</v>
      </c>
      <c r="I242" s="27">
        <f t="shared" si="64"/>
        <v>4957488.9921375001</v>
      </c>
      <c r="J242" s="27">
        <f t="shared" si="64"/>
        <v>5939077.3942499999</v>
      </c>
      <c r="K242" s="27">
        <f t="shared" si="64"/>
        <v>2869297.1307000001</v>
      </c>
      <c r="L242" s="27">
        <f t="shared" si="64"/>
        <v>22870072.830149997</v>
      </c>
      <c r="M242" s="27">
        <f t="shared" si="64"/>
        <v>4818528.9652500004</v>
      </c>
      <c r="N242" s="27">
        <f t="shared" si="64"/>
        <v>5864926.6350674992</v>
      </c>
      <c r="O242" s="27">
        <f t="shared" si="64"/>
        <v>2209040.2909574998</v>
      </c>
      <c r="P242" s="27">
        <f t="shared" si="64"/>
        <v>3970670.6484900001</v>
      </c>
    </row>
    <row r="243" spans="1:16">
      <c r="A243" s="12" t="s">
        <v>80</v>
      </c>
      <c r="B243" s="12"/>
      <c r="C243" s="13" t="s">
        <v>29</v>
      </c>
      <c r="D243" s="14">
        <f>+D191</f>
        <v>13978470.03696</v>
      </c>
      <c r="E243" s="14">
        <f t="shared" ref="E243:P243" si="65">+E191</f>
        <v>17158756.932135001</v>
      </c>
      <c r="F243" s="14">
        <f t="shared" si="65"/>
        <v>23194492.65315</v>
      </c>
      <c r="G243" s="14">
        <f t="shared" si="65"/>
        <v>12113737.88625</v>
      </c>
      <c r="H243" s="14">
        <f t="shared" si="65"/>
        <v>25465163.773139998</v>
      </c>
      <c r="I243" s="14">
        <f t="shared" si="65"/>
        <v>6716556.7908075014</v>
      </c>
      <c r="J243" s="14">
        <f t="shared" si="65"/>
        <v>7738766.2316250009</v>
      </c>
      <c r="K243" s="14">
        <f t="shared" si="65"/>
        <v>3825763.0784100001</v>
      </c>
      <c r="L243" s="14">
        <f t="shared" si="65"/>
        <v>27684784.231649999</v>
      </c>
      <c r="M243" s="14">
        <f t="shared" si="65"/>
        <v>8432464.4545050003</v>
      </c>
      <c r="N243" s="14">
        <f t="shared" si="65"/>
        <v>7540619.9593725</v>
      </c>
      <c r="O243" s="14">
        <f t="shared" si="65"/>
        <v>2840194.6598025002</v>
      </c>
      <c r="P243" s="14">
        <f t="shared" si="65"/>
        <v>4315945.3032150008</v>
      </c>
    </row>
    <row r="244" spans="1:16" ht="15.75">
      <c r="A244" s="58" t="s">
        <v>81</v>
      </c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>
      <c r="A245" s="2" t="s">
        <v>78</v>
      </c>
      <c r="B245" s="2"/>
      <c r="C245" s="17" t="s">
        <v>29</v>
      </c>
      <c r="D245" s="27">
        <f>+D81</f>
        <v>52734</v>
      </c>
      <c r="E245" s="27">
        <f t="shared" ref="E245:P245" si="66">+E81</f>
        <v>26367</v>
      </c>
      <c r="F245" s="27">
        <f t="shared" si="66"/>
        <v>32571</v>
      </c>
      <c r="G245" s="27">
        <f t="shared" si="66"/>
        <v>29469</v>
      </c>
      <c r="H245" s="27">
        <f t="shared" si="66"/>
        <v>27918</v>
      </c>
      <c r="I245" s="27">
        <f t="shared" si="66"/>
        <v>13959</v>
      </c>
      <c r="J245" s="27">
        <f t="shared" si="66"/>
        <v>17061</v>
      </c>
      <c r="K245" s="27">
        <f t="shared" si="66"/>
        <v>10857</v>
      </c>
      <c r="L245" s="27">
        <f t="shared" si="66"/>
        <v>51183</v>
      </c>
      <c r="M245" s="27">
        <f t="shared" si="66"/>
        <v>15510</v>
      </c>
      <c r="N245" s="27">
        <f t="shared" si="66"/>
        <v>24816</v>
      </c>
      <c r="O245" s="27">
        <f t="shared" si="66"/>
        <v>12408</v>
      </c>
      <c r="P245" s="27">
        <f t="shared" si="66"/>
        <v>34122</v>
      </c>
    </row>
    <row r="246" spans="1:16">
      <c r="A246" s="2" t="s">
        <v>79</v>
      </c>
      <c r="B246" s="16"/>
      <c r="C246" s="17" t="s">
        <v>29</v>
      </c>
      <c r="D246" s="22">
        <f>+D139</f>
        <v>68244</v>
      </c>
      <c r="E246" s="22">
        <f t="shared" ref="E246:P246" si="67">+E139</f>
        <v>32571</v>
      </c>
      <c r="F246" s="22">
        <f t="shared" si="67"/>
        <v>48081</v>
      </c>
      <c r="G246" s="22">
        <f t="shared" si="67"/>
        <v>38775</v>
      </c>
      <c r="H246" s="22">
        <f t="shared" si="67"/>
        <v>41877</v>
      </c>
      <c r="I246" s="22">
        <f t="shared" si="67"/>
        <v>21714</v>
      </c>
      <c r="J246" s="22">
        <f t="shared" si="67"/>
        <v>29469</v>
      </c>
      <c r="K246" s="22">
        <f t="shared" si="67"/>
        <v>15510</v>
      </c>
      <c r="L246" s="22">
        <f t="shared" si="67"/>
        <v>66693</v>
      </c>
      <c r="M246" s="22">
        <f t="shared" si="67"/>
        <v>18612</v>
      </c>
      <c r="N246" s="22">
        <f t="shared" si="67"/>
        <v>27918</v>
      </c>
      <c r="O246" s="22">
        <f t="shared" si="67"/>
        <v>13959</v>
      </c>
      <c r="P246" s="22">
        <f t="shared" si="67"/>
        <v>38775</v>
      </c>
    </row>
    <row r="247" spans="1:16">
      <c r="A247" s="12" t="s">
        <v>80</v>
      </c>
      <c r="B247" s="12"/>
      <c r="C247" s="13" t="s">
        <v>29</v>
      </c>
      <c r="D247" s="14">
        <f>+D197</f>
        <v>82203</v>
      </c>
      <c r="E247" s="14">
        <f t="shared" ref="E247:P247" si="68">+E197</f>
        <v>37224</v>
      </c>
      <c r="F247" s="14">
        <f t="shared" si="68"/>
        <v>60489</v>
      </c>
      <c r="G247" s="14">
        <f t="shared" si="68"/>
        <v>46530</v>
      </c>
      <c r="H247" s="14">
        <f t="shared" si="68"/>
        <v>54285</v>
      </c>
      <c r="I247" s="14">
        <f t="shared" si="68"/>
        <v>29469</v>
      </c>
      <c r="J247" s="14">
        <f t="shared" si="68"/>
        <v>37224</v>
      </c>
      <c r="K247" s="14">
        <f t="shared" si="68"/>
        <v>18612</v>
      </c>
      <c r="L247" s="14">
        <f t="shared" si="68"/>
        <v>79101</v>
      </c>
      <c r="M247" s="14">
        <f t="shared" si="68"/>
        <v>32571</v>
      </c>
      <c r="N247" s="14">
        <f t="shared" si="68"/>
        <v>37224</v>
      </c>
      <c r="O247" s="14">
        <f t="shared" si="68"/>
        <v>17061</v>
      </c>
      <c r="P247" s="14">
        <f t="shared" si="68"/>
        <v>41877</v>
      </c>
    </row>
    <row r="248" spans="1:16">
      <c r="A248" s="2" t="s">
        <v>100</v>
      </c>
      <c r="B248" s="2"/>
      <c r="C248" s="17" t="s">
        <v>39</v>
      </c>
      <c r="D248" s="2">
        <f>+[4]Premissas!C129</f>
        <v>1.091</v>
      </c>
      <c r="E248" s="2">
        <f>+[4]Premissas!D129</f>
        <v>1.091</v>
      </c>
      <c r="F248" s="2">
        <f>+[4]Premissas!E129</f>
        <v>1.091</v>
      </c>
      <c r="G248" s="2">
        <f>+[4]Premissas!F129</f>
        <v>1.091</v>
      </c>
      <c r="H248" s="2">
        <f>+[4]Premissas!G129</f>
        <v>1.091</v>
      </c>
      <c r="I248" s="2">
        <f>+[4]Premissas!H129</f>
        <v>1.091</v>
      </c>
      <c r="J248" s="2">
        <f>+[4]Premissas!I129</f>
        <v>1.02</v>
      </c>
      <c r="K248" s="2">
        <f>+[4]Premissas!J129</f>
        <v>1.02</v>
      </c>
      <c r="L248" s="2">
        <f>+[4]Premissas!K129</f>
        <v>0.878</v>
      </c>
      <c r="M248" s="2">
        <f>+[4]Premissas!L129</f>
        <v>0.878</v>
      </c>
      <c r="N248" s="2">
        <f>+[4]Premissas!M129</f>
        <v>0.878</v>
      </c>
      <c r="O248" s="2">
        <f>+[4]Premissas!N129</f>
        <v>1.089</v>
      </c>
      <c r="P248" s="2">
        <f>+[4]Premissas!O129</f>
        <v>1.089</v>
      </c>
    </row>
    <row r="249" spans="1:16">
      <c r="A249" s="12" t="s">
        <v>54</v>
      </c>
      <c r="B249" s="12"/>
      <c r="C249" s="13" t="s">
        <v>39</v>
      </c>
      <c r="D249" s="12">
        <f>+[4]Premissas!C135</f>
        <v>2.5910000000000002</v>
      </c>
      <c r="E249" s="12">
        <f>+[4]Premissas!D135</f>
        <v>2.5910000000000002</v>
      </c>
      <c r="F249" s="12">
        <f>+[4]Premissas!E135</f>
        <v>2.5910000000000002</v>
      </c>
      <c r="G249" s="12">
        <f>+[4]Premissas!F135</f>
        <v>2.5910000000000002</v>
      </c>
      <c r="H249" s="12">
        <f>+[4]Premissas!G135</f>
        <v>2.5910000000000002</v>
      </c>
      <c r="I249" s="12">
        <f>+[4]Premissas!H135</f>
        <v>2.5910000000000002</v>
      </c>
      <c r="J249" s="12">
        <f>+[4]Premissas!I135</f>
        <v>2.5910000000000002</v>
      </c>
      <c r="K249" s="12">
        <f>+[4]Premissas!J135</f>
        <v>2.5910000000000002</v>
      </c>
      <c r="L249" s="12">
        <f>+[4]Premissas!K135</f>
        <v>2.5910000000000002</v>
      </c>
      <c r="M249" s="12">
        <f>+[4]Premissas!L135</f>
        <v>2.5910000000000002</v>
      </c>
      <c r="N249" s="12">
        <f>+[4]Premissas!M135</f>
        <v>2.5910000000000002</v>
      </c>
      <c r="O249" s="12">
        <f>+[4]Premissas!N135</f>
        <v>2.5910000000000002</v>
      </c>
      <c r="P249" s="12">
        <f>+[4]Premissas!O135</f>
        <v>2.5910000000000002</v>
      </c>
    </row>
    <row r="250" spans="1:16" ht="15.75">
      <c r="A250" s="15" t="s">
        <v>70</v>
      </c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>
      <c r="A251" s="2" t="s">
        <v>78</v>
      </c>
      <c r="B251" s="2"/>
      <c r="C251" s="17" t="s">
        <v>40</v>
      </c>
      <c r="D251" s="27">
        <f t="shared" ref="D251:P251" si="69">+D241*D248</f>
        <v>9786405.6802511998</v>
      </c>
      <c r="E251" s="27">
        <f t="shared" si="69"/>
        <v>13029243.56074341</v>
      </c>
      <c r="F251" s="27">
        <f t="shared" si="69"/>
        <v>13496102.12511288</v>
      </c>
      <c r="G251" s="27">
        <f t="shared" si="69"/>
        <v>8410237.8397537507</v>
      </c>
      <c r="H251" s="27">
        <f t="shared" si="69"/>
        <v>14635467.944290148</v>
      </c>
      <c r="I251" s="27">
        <f t="shared" si="69"/>
        <v>2966032.670831685</v>
      </c>
      <c r="J251" s="27">
        <f t="shared" si="69"/>
        <v>3487825.9619775</v>
      </c>
      <c r="K251" s="27">
        <f t="shared" si="69"/>
        <v>1951087.8066498002</v>
      </c>
      <c r="L251" s="27">
        <f t="shared" si="69"/>
        <v>15852607.334354699</v>
      </c>
      <c r="M251" s="27">
        <f t="shared" si="69"/>
        <v>3384534.7451915997</v>
      </c>
      <c r="N251" s="27">
        <f t="shared" si="69"/>
        <v>4413776.2162193703</v>
      </c>
      <c r="O251" s="27">
        <f t="shared" si="69"/>
        <v>2061981.3230166151</v>
      </c>
      <c r="P251" s="27">
        <f t="shared" si="69"/>
        <v>3948056.2372100851</v>
      </c>
    </row>
    <row r="252" spans="1:16">
      <c r="A252" s="2" t="s">
        <v>79</v>
      </c>
      <c r="B252" s="2"/>
      <c r="C252" s="17" t="s">
        <v>40</v>
      </c>
      <c r="D252" s="27">
        <f t="shared" ref="D252:P252" si="70">+D242*D248</f>
        <v>12233007.100313999</v>
      </c>
      <c r="E252" s="27">
        <f t="shared" si="70"/>
        <v>15799856.118309898</v>
      </c>
      <c r="F252" s="27">
        <f t="shared" si="70"/>
        <v>19189810.307375662</v>
      </c>
      <c r="G252" s="27">
        <f t="shared" si="70"/>
        <v>10813162.936826251</v>
      </c>
      <c r="H252" s="27">
        <f t="shared" si="70"/>
        <v>21084975.40490523</v>
      </c>
      <c r="I252" s="27">
        <f t="shared" si="70"/>
        <v>5408620.4904220123</v>
      </c>
      <c r="J252" s="27">
        <f t="shared" si="70"/>
        <v>6057858.9421349997</v>
      </c>
      <c r="K252" s="27">
        <f t="shared" si="70"/>
        <v>2926683.0733139999</v>
      </c>
      <c r="L252" s="27">
        <f t="shared" si="70"/>
        <v>20079923.944871698</v>
      </c>
      <c r="M252" s="27">
        <f t="shared" si="70"/>
        <v>4230668.4314895002</v>
      </c>
      <c r="N252" s="27">
        <f t="shared" si="70"/>
        <v>5149405.5855892645</v>
      </c>
      <c r="O252" s="27">
        <f t="shared" si="70"/>
        <v>2405644.8768527173</v>
      </c>
      <c r="P252" s="27">
        <f t="shared" si="70"/>
        <v>4324060.3362056101</v>
      </c>
    </row>
    <row r="253" spans="1:16">
      <c r="A253" s="12" t="s">
        <v>80</v>
      </c>
      <c r="B253" s="12"/>
      <c r="C253" s="13" t="s">
        <v>40</v>
      </c>
      <c r="D253" s="14">
        <f t="shared" ref="D253:P253" si="71">+D243*D248</f>
        <v>15250510.810323359</v>
      </c>
      <c r="E253" s="14">
        <f t="shared" si="71"/>
        <v>18720203.812959284</v>
      </c>
      <c r="F253" s="14">
        <f t="shared" si="71"/>
        <v>25305191.484586649</v>
      </c>
      <c r="G253" s="14">
        <f t="shared" si="71"/>
        <v>13216088.03389875</v>
      </c>
      <c r="H253" s="14">
        <f t="shared" si="71"/>
        <v>27782493.676495738</v>
      </c>
      <c r="I253" s="14">
        <f t="shared" si="71"/>
        <v>7327763.4587709839</v>
      </c>
      <c r="J253" s="14">
        <f t="shared" si="71"/>
        <v>7893541.5562575012</v>
      </c>
      <c r="K253" s="14">
        <f t="shared" si="71"/>
        <v>3902278.3399781999</v>
      </c>
      <c r="L253" s="14">
        <f t="shared" si="71"/>
        <v>24307240.5553887</v>
      </c>
      <c r="M253" s="14">
        <f t="shared" si="71"/>
        <v>7403703.7910553906</v>
      </c>
      <c r="N253" s="14">
        <f t="shared" si="71"/>
        <v>6620664.3243290549</v>
      </c>
      <c r="O253" s="14">
        <f t="shared" si="71"/>
        <v>3092971.9845249224</v>
      </c>
      <c r="P253" s="14">
        <f t="shared" si="71"/>
        <v>4700064.4352011355</v>
      </c>
    </row>
    <row r="254" spans="1:16" ht="15.75">
      <c r="A254" s="15" t="s">
        <v>71</v>
      </c>
      <c r="B254" s="2"/>
      <c r="C254" s="2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</row>
    <row r="255" spans="1:16">
      <c r="A255" s="2" t="s">
        <v>78</v>
      </c>
      <c r="B255" s="2"/>
      <c r="C255" s="17" t="s">
        <v>40</v>
      </c>
      <c r="D255" s="27">
        <f>+D245*D249</f>
        <v>136633.79400000002</v>
      </c>
      <c r="E255" s="27">
        <f>+E245*E249</f>
        <v>68316.897000000012</v>
      </c>
      <c r="F255" s="27">
        <f t="shared" ref="F255:K255" si="72">+F245*F249</f>
        <v>84391.46100000001</v>
      </c>
      <c r="G255" s="27">
        <f t="shared" si="72"/>
        <v>76354.179000000004</v>
      </c>
      <c r="H255" s="27">
        <f t="shared" si="72"/>
        <v>72335.538</v>
      </c>
      <c r="I255" s="27">
        <f t="shared" si="72"/>
        <v>36167.769</v>
      </c>
      <c r="J255" s="27">
        <f t="shared" si="72"/>
        <v>44205.051000000007</v>
      </c>
      <c r="K255" s="27">
        <f t="shared" si="72"/>
        <v>28130.487000000001</v>
      </c>
      <c r="L255" s="27">
        <f>+L245*L249</f>
        <v>132615.15300000002</v>
      </c>
      <c r="M255" s="27">
        <f>+M245*M249</f>
        <v>40186.410000000003</v>
      </c>
      <c r="N255" s="27">
        <f>+N245*N249</f>
        <v>64298.256000000001</v>
      </c>
      <c r="O255" s="27">
        <f>+O245*O249</f>
        <v>32149.128000000001</v>
      </c>
      <c r="P255" s="27">
        <f>+P245*P249</f>
        <v>88410.102000000014</v>
      </c>
    </row>
    <row r="256" spans="1:16">
      <c r="A256" s="2" t="s">
        <v>79</v>
      </c>
      <c r="B256" s="2"/>
      <c r="C256" s="17" t="s">
        <v>40</v>
      </c>
      <c r="D256" s="27">
        <f>+D246*D249</f>
        <v>176820.20400000003</v>
      </c>
      <c r="E256" s="27">
        <f>+E246*E249</f>
        <v>84391.46100000001</v>
      </c>
      <c r="F256" s="27">
        <f t="shared" ref="F256:K256" si="73">+F246*F249</f>
        <v>124577.87100000001</v>
      </c>
      <c r="G256" s="27">
        <f t="shared" si="73"/>
        <v>100466.02500000001</v>
      </c>
      <c r="H256" s="27">
        <f t="shared" si="73"/>
        <v>108503.30700000002</v>
      </c>
      <c r="I256" s="27">
        <f t="shared" si="73"/>
        <v>56260.974000000002</v>
      </c>
      <c r="J256" s="27">
        <f t="shared" si="73"/>
        <v>76354.179000000004</v>
      </c>
      <c r="K256" s="27">
        <f t="shared" si="73"/>
        <v>40186.410000000003</v>
      </c>
      <c r="L256" s="27">
        <f>+L246*L249</f>
        <v>172801.56300000002</v>
      </c>
      <c r="M256" s="27">
        <f>+M246*M249</f>
        <v>48223.692000000003</v>
      </c>
      <c r="N256" s="27">
        <f>+N246*N249</f>
        <v>72335.538</v>
      </c>
      <c r="O256" s="27">
        <f>+O246*O249</f>
        <v>36167.769</v>
      </c>
      <c r="P256" s="27">
        <f>+P246*P249</f>
        <v>100466.02500000001</v>
      </c>
    </row>
    <row r="257" spans="1:16">
      <c r="A257" s="12" t="s">
        <v>80</v>
      </c>
      <c r="B257" s="12"/>
      <c r="C257" s="13" t="s">
        <v>40</v>
      </c>
      <c r="D257" s="14">
        <f>+D247*D249</f>
        <v>212987.97300000003</v>
      </c>
      <c r="E257" s="14">
        <f>+E247*E249</f>
        <v>96447.384000000005</v>
      </c>
      <c r="F257" s="14">
        <f t="shared" ref="F257:K257" si="74">+F247*F249</f>
        <v>156726.99900000001</v>
      </c>
      <c r="G257" s="14">
        <f t="shared" si="74"/>
        <v>120559.23000000001</v>
      </c>
      <c r="H257" s="14">
        <f t="shared" si="74"/>
        <v>140652.435</v>
      </c>
      <c r="I257" s="14">
        <f t="shared" si="74"/>
        <v>76354.179000000004</v>
      </c>
      <c r="J257" s="14">
        <f t="shared" si="74"/>
        <v>96447.384000000005</v>
      </c>
      <c r="K257" s="14">
        <f t="shared" si="74"/>
        <v>48223.692000000003</v>
      </c>
      <c r="L257" s="14">
        <f>+L247*L249</f>
        <v>204950.69100000002</v>
      </c>
      <c r="M257" s="14">
        <f>+M247*M249</f>
        <v>84391.46100000001</v>
      </c>
      <c r="N257" s="14">
        <f>+N247*N249</f>
        <v>96447.384000000005</v>
      </c>
      <c r="O257" s="14">
        <f>+O247*O249</f>
        <v>44205.051000000007</v>
      </c>
      <c r="P257" s="14">
        <f>+P247*P249</f>
        <v>108503.30700000002</v>
      </c>
    </row>
    <row r="258" spans="1:16" ht="15.75">
      <c r="A258" s="58" t="s">
        <v>30</v>
      </c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>
      <c r="A259" s="2" t="s">
        <v>78</v>
      </c>
      <c r="B259" s="2"/>
      <c r="C259" s="17" t="s">
        <v>31</v>
      </c>
      <c r="D259" s="27">
        <f>+D76</f>
        <v>1305120</v>
      </c>
      <c r="E259" s="27">
        <f t="shared" ref="E259:P259" si="75">+E76</f>
        <v>1839528</v>
      </c>
      <c r="F259" s="27">
        <f t="shared" si="75"/>
        <v>1356160</v>
      </c>
      <c r="G259" s="27">
        <f t="shared" si="75"/>
        <v>816060</v>
      </c>
      <c r="H259" s="27">
        <f t="shared" si="75"/>
        <v>1463200</v>
      </c>
      <c r="I259" s="27">
        <f t="shared" si="75"/>
        <v>295120</v>
      </c>
      <c r="J259" s="27">
        <f t="shared" si="75"/>
        <v>493506</v>
      </c>
      <c r="K259" s="27">
        <f t="shared" si="75"/>
        <v>291650</v>
      </c>
      <c r="L259" s="27">
        <f t="shared" si="75"/>
        <v>1671360</v>
      </c>
      <c r="M259" s="27">
        <f t="shared" si="75"/>
        <v>357552</v>
      </c>
      <c r="N259" s="27">
        <f t="shared" si="75"/>
        <v>342600</v>
      </c>
      <c r="O259" s="27">
        <f t="shared" si="75"/>
        <v>108600</v>
      </c>
      <c r="P259" s="27">
        <f t="shared" si="75"/>
        <v>250425</v>
      </c>
    </row>
    <row r="260" spans="1:16">
      <c r="A260" s="2" t="s">
        <v>79</v>
      </c>
      <c r="B260" s="2"/>
      <c r="C260" s="17" t="s">
        <v>31</v>
      </c>
      <c r="D260" s="27">
        <f>+D134</f>
        <v>1631400</v>
      </c>
      <c r="E260" s="27">
        <f t="shared" ref="E260:P260" si="76">+E134</f>
        <v>2230692</v>
      </c>
      <c r="F260" s="27">
        <f t="shared" si="76"/>
        <v>1928290</v>
      </c>
      <c r="G260" s="27">
        <f t="shared" si="76"/>
        <v>1049220</v>
      </c>
      <c r="H260" s="27">
        <f t="shared" si="76"/>
        <v>2108000</v>
      </c>
      <c r="I260" s="27">
        <f t="shared" si="76"/>
        <v>538160</v>
      </c>
      <c r="J260" s="27">
        <f t="shared" si="76"/>
        <v>857142</v>
      </c>
      <c r="K260" s="27">
        <f t="shared" si="76"/>
        <v>437475</v>
      </c>
      <c r="L260" s="27">
        <f t="shared" si="76"/>
        <v>2117056</v>
      </c>
      <c r="M260" s="27">
        <f t="shared" si="76"/>
        <v>446940</v>
      </c>
      <c r="N260" s="27">
        <f t="shared" si="76"/>
        <v>399700</v>
      </c>
      <c r="O260" s="27">
        <f t="shared" si="76"/>
        <v>126700</v>
      </c>
      <c r="P260" s="27">
        <f t="shared" si="76"/>
        <v>274275</v>
      </c>
    </row>
    <row r="261" spans="1:16">
      <c r="A261" s="12" t="s">
        <v>80</v>
      </c>
      <c r="B261" s="12"/>
      <c r="C261" s="13" t="s">
        <v>31</v>
      </c>
      <c r="D261" s="14">
        <f>+D192</f>
        <v>2033812</v>
      </c>
      <c r="E261" s="14">
        <f t="shared" ref="E261:P261" si="77">+E192</f>
        <v>2643000</v>
      </c>
      <c r="F261" s="14">
        <f t="shared" si="77"/>
        <v>2542800</v>
      </c>
      <c r="G261" s="14">
        <f t="shared" si="77"/>
        <v>1282380</v>
      </c>
      <c r="H261" s="14">
        <f t="shared" si="77"/>
        <v>2777600</v>
      </c>
      <c r="I261" s="14">
        <f t="shared" si="77"/>
        <v>729120</v>
      </c>
      <c r="J261" s="14">
        <f t="shared" si="77"/>
        <v>1116882</v>
      </c>
      <c r="K261" s="14">
        <f t="shared" si="77"/>
        <v>583300</v>
      </c>
      <c r="L261" s="14">
        <f t="shared" si="77"/>
        <v>2562752</v>
      </c>
      <c r="M261" s="14">
        <f t="shared" si="77"/>
        <v>782145</v>
      </c>
      <c r="N261" s="14">
        <f t="shared" si="77"/>
        <v>513900</v>
      </c>
      <c r="O261" s="14">
        <f t="shared" si="77"/>
        <v>162900</v>
      </c>
      <c r="P261" s="14">
        <f t="shared" si="77"/>
        <v>298125</v>
      </c>
    </row>
    <row r="262" spans="1:16" ht="15.75">
      <c r="A262" s="58" t="s">
        <v>105</v>
      </c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15.75">
      <c r="A263" s="58" t="s">
        <v>78</v>
      </c>
      <c r="B263" s="58"/>
      <c r="C263" s="59" t="s">
        <v>60</v>
      </c>
      <c r="D263" s="60">
        <f t="shared" ref="D263:P265" si="78">+D251/(D259*1000)</f>
        <v>7.4984719261456416E-3</v>
      </c>
      <c r="E263" s="60">
        <f t="shared" si="78"/>
        <v>7.0829275557335418E-3</v>
      </c>
      <c r="F263" s="60">
        <f t="shared" si="78"/>
        <v>9.9517034310943244E-3</v>
      </c>
      <c r="G263" s="60">
        <f t="shared" si="78"/>
        <v>1.030590623208312E-2</v>
      </c>
      <c r="H263" s="60">
        <f t="shared" si="78"/>
        <v>1.0002370109547668E-2</v>
      </c>
      <c r="I263" s="60">
        <f t="shared" si="78"/>
        <v>1.0050259795444853E-2</v>
      </c>
      <c r="J263" s="60">
        <f t="shared" si="78"/>
        <v>7.067443885135135E-3</v>
      </c>
      <c r="K263" s="60">
        <f t="shared" si="78"/>
        <v>6.68982618429556E-3</v>
      </c>
      <c r="L263" s="60">
        <f t="shared" si="78"/>
        <v>9.4848550487954108E-3</v>
      </c>
      <c r="M263" s="60">
        <f t="shared" si="78"/>
        <v>9.4658532051047108E-3</v>
      </c>
      <c r="N263" s="60">
        <f t="shared" si="78"/>
        <v>1.2883176346232837E-2</v>
      </c>
      <c r="O263" s="60">
        <f t="shared" si="78"/>
        <v>1.8986936676027764E-2</v>
      </c>
      <c r="P263" s="60">
        <f t="shared" si="78"/>
        <v>1.5765423728501888E-2</v>
      </c>
    </row>
    <row r="264" spans="1:16" ht="15.75">
      <c r="A264" s="58" t="s">
        <v>79</v>
      </c>
      <c r="B264" s="58"/>
      <c r="C264" s="59" t="s">
        <v>60</v>
      </c>
      <c r="D264" s="60">
        <f t="shared" si="78"/>
        <v>7.4984719261456407E-3</v>
      </c>
      <c r="E264" s="60">
        <f t="shared" si="78"/>
        <v>7.0829393382456649E-3</v>
      </c>
      <c r="F264" s="60">
        <f t="shared" si="78"/>
        <v>9.9517242258040355E-3</v>
      </c>
      <c r="G264" s="60">
        <f t="shared" si="78"/>
        <v>1.030590623208312E-2</v>
      </c>
      <c r="H264" s="60">
        <f t="shared" si="78"/>
        <v>1.0002360249006276E-2</v>
      </c>
      <c r="I264" s="60">
        <f t="shared" si="78"/>
        <v>1.0050209027839327E-2</v>
      </c>
      <c r="J264" s="60">
        <f t="shared" si="78"/>
        <v>7.0675091666666662E-3</v>
      </c>
      <c r="K264" s="60">
        <f t="shared" si="78"/>
        <v>6.6899435929230243E-3</v>
      </c>
      <c r="L264" s="60">
        <f t="shared" si="78"/>
        <v>9.4848336297536293E-3</v>
      </c>
      <c r="M264" s="60">
        <f t="shared" si="78"/>
        <v>9.4658532051047125E-3</v>
      </c>
      <c r="N264" s="60">
        <f t="shared" si="78"/>
        <v>1.2883176346232835E-2</v>
      </c>
      <c r="O264" s="60">
        <f t="shared" si="78"/>
        <v>1.8986936676027761E-2</v>
      </c>
      <c r="P264" s="60">
        <f t="shared" si="78"/>
        <v>1.5765419145768334E-2</v>
      </c>
    </row>
    <row r="265" spans="1:16" ht="15.75">
      <c r="A265" s="61" t="s">
        <v>80</v>
      </c>
      <c r="B265" s="61"/>
      <c r="C265" s="62" t="s">
        <v>60</v>
      </c>
      <c r="D265" s="63">
        <f t="shared" si="78"/>
        <v>7.4984860008316207E-3</v>
      </c>
      <c r="E265" s="63">
        <f t="shared" si="78"/>
        <v>7.082937500173774E-3</v>
      </c>
      <c r="F265" s="63">
        <f t="shared" si="78"/>
        <v>9.9517034310943244E-3</v>
      </c>
      <c r="G265" s="63">
        <f t="shared" si="78"/>
        <v>1.0305906232083118E-2</v>
      </c>
      <c r="H265" s="63">
        <f t="shared" si="78"/>
        <v>1.0002337873162348E-2</v>
      </c>
      <c r="I265" s="63">
        <f t="shared" si="78"/>
        <v>1.0050147381461191E-2</v>
      </c>
      <c r="J265" s="63">
        <f t="shared" si="78"/>
        <v>7.0674803213387821E-3</v>
      </c>
      <c r="K265" s="63">
        <f t="shared" si="78"/>
        <v>6.6900022972367565E-3</v>
      </c>
      <c r="L265" s="63">
        <f t="shared" si="78"/>
        <v>9.4848196608133366E-3</v>
      </c>
      <c r="M265" s="63">
        <f t="shared" si="78"/>
        <v>9.4658967212670163E-3</v>
      </c>
      <c r="N265" s="63">
        <f t="shared" si="78"/>
        <v>1.2883176346232837E-2</v>
      </c>
      <c r="O265" s="63">
        <f t="shared" si="78"/>
        <v>1.8986936676027761E-2</v>
      </c>
      <c r="P265" s="63">
        <f t="shared" si="78"/>
        <v>1.5765415296272154E-2</v>
      </c>
    </row>
    <row r="266" spans="1:16" ht="15.75">
      <c r="A266" s="58" t="s">
        <v>82</v>
      </c>
      <c r="B266" s="2"/>
      <c r="C266" s="2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</row>
    <row r="267" spans="1:16" ht="15.75">
      <c r="A267" s="58" t="s">
        <v>78</v>
      </c>
      <c r="B267" s="58"/>
      <c r="C267" s="59" t="s">
        <v>60</v>
      </c>
      <c r="D267" s="60">
        <f t="shared" ref="D267:P269" si="79">+D255/(D259*1000)</f>
        <v>1.0469059856564916E-4</v>
      </c>
      <c r="E267" s="60">
        <f t="shared" si="79"/>
        <v>3.7138275144493597E-5</v>
      </c>
      <c r="F267" s="60">
        <f t="shared" si="79"/>
        <v>6.222824814181218E-5</v>
      </c>
      <c r="G267" s="60">
        <f t="shared" si="79"/>
        <v>9.3564418057495781E-5</v>
      </c>
      <c r="H267" s="60">
        <f t="shared" si="79"/>
        <v>4.9436534991798799E-5</v>
      </c>
      <c r="I267" s="60">
        <f t="shared" si="79"/>
        <v>1.2255275481160206E-4</v>
      </c>
      <c r="J267" s="60">
        <f t="shared" si="79"/>
        <v>8.9573482389271883E-5</v>
      </c>
      <c r="K267" s="60">
        <f t="shared" si="79"/>
        <v>9.6452895594033942E-5</v>
      </c>
      <c r="L267" s="60">
        <f t="shared" si="79"/>
        <v>7.9345654437105128E-5</v>
      </c>
      <c r="M267" s="60">
        <f t="shared" si="79"/>
        <v>1.1239319036112231E-4</v>
      </c>
      <c r="N267" s="60">
        <f t="shared" si="79"/>
        <v>1.8767733800350263E-4</v>
      </c>
      <c r="O267" s="60">
        <f t="shared" si="79"/>
        <v>2.960324861878453E-4</v>
      </c>
      <c r="P267" s="60">
        <f t="shared" si="79"/>
        <v>3.5304023959269247E-4</v>
      </c>
    </row>
    <row r="268" spans="1:16" ht="15.75">
      <c r="A268" s="58" t="s">
        <v>79</v>
      </c>
      <c r="B268" s="58"/>
      <c r="C268" s="59" t="s">
        <v>60</v>
      </c>
      <c r="D268" s="60">
        <f t="shared" si="79"/>
        <v>1.0838556086796618E-4</v>
      </c>
      <c r="E268" s="60">
        <f t="shared" si="79"/>
        <v>3.7831964699743406E-5</v>
      </c>
      <c r="F268" s="60">
        <f t="shared" si="79"/>
        <v>6.4605360708192233E-5</v>
      </c>
      <c r="G268" s="60">
        <f t="shared" si="79"/>
        <v>9.5753059415565854E-5</v>
      </c>
      <c r="H268" s="60">
        <f t="shared" si="79"/>
        <v>5.1472157020872871E-5</v>
      </c>
      <c r="I268" s="60">
        <f t="shared" si="79"/>
        <v>1.0454321019771072E-4</v>
      </c>
      <c r="J268" s="60">
        <f t="shared" si="79"/>
        <v>8.9079964579964586E-5</v>
      </c>
      <c r="K268" s="60">
        <f t="shared" si="79"/>
        <v>9.1859900565746625E-5</v>
      </c>
      <c r="L268" s="60">
        <f t="shared" si="79"/>
        <v>8.1623520114725365E-5</v>
      </c>
      <c r="M268" s="60">
        <f t="shared" si="79"/>
        <v>1.0789746274667742E-4</v>
      </c>
      <c r="N268" s="60">
        <f t="shared" si="79"/>
        <v>1.8097457593194897E-4</v>
      </c>
      <c r="O268" s="60">
        <f t="shared" si="79"/>
        <v>2.8545989739542225E-4</v>
      </c>
      <c r="P268" s="60">
        <f t="shared" si="79"/>
        <v>3.6629669127700304E-4</v>
      </c>
    </row>
    <row r="269" spans="1:16" ht="16.5" thickBot="1">
      <c r="A269" s="61" t="s">
        <v>80</v>
      </c>
      <c r="B269" s="3"/>
      <c r="C269" s="64" t="s">
        <v>60</v>
      </c>
      <c r="D269" s="65">
        <f t="shared" si="79"/>
        <v>1.0472353049347729E-4</v>
      </c>
      <c r="E269" s="65">
        <f t="shared" si="79"/>
        <v>3.6491632236095346E-5</v>
      </c>
      <c r="F269" s="65">
        <f t="shared" si="79"/>
        <v>6.1635598159509204E-5</v>
      </c>
      <c r="G269" s="65">
        <f t="shared" si="79"/>
        <v>9.4012094698919205E-5</v>
      </c>
      <c r="H269" s="65">
        <f t="shared" si="79"/>
        <v>5.0638117439516125E-5</v>
      </c>
      <c r="I269" s="65">
        <f t="shared" si="79"/>
        <v>1.0472100477287689E-4</v>
      </c>
      <c r="J269" s="65">
        <f t="shared" si="79"/>
        <v>8.6354139470418538E-5</v>
      </c>
      <c r="K269" s="65">
        <f t="shared" si="79"/>
        <v>8.2673910509171951E-5</v>
      </c>
      <c r="L269" s="65">
        <f t="shared" si="79"/>
        <v>7.9972892812101999E-5</v>
      </c>
      <c r="M269" s="65">
        <f t="shared" si="79"/>
        <v>1.0789746274667742E-4</v>
      </c>
      <c r="N269" s="65">
        <f t="shared" si="79"/>
        <v>1.8767733800350263E-4</v>
      </c>
      <c r="O269" s="65">
        <f t="shared" si="79"/>
        <v>2.7136311233885821E-4</v>
      </c>
      <c r="P269" s="65">
        <f t="shared" si="79"/>
        <v>3.6395239245283023E-4</v>
      </c>
    </row>
    <row r="270" spans="1:16">
      <c r="A270" s="30" t="s">
        <v>122</v>
      </c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3" spans="1:16" ht="15.75">
      <c r="A273" s="83" t="s">
        <v>123</v>
      </c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16.5" thickBot="1">
      <c r="A274" s="15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15.75">
      <c r="A275" s="73" t="s">
        <v>85</v>
      </c>
      <c r="B275" s="73"/>
      <c r="C275" s="73" t="s">
        <v>1</v>
      </c>
      <c r="D275" s="76" t="s">
        <v>83</v>
      </c>
      <c r="E275" s="76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</row>
    <row r="276" spans="1:16" ht="15.75">
      <c r="A276" s="74"/>
      <c r="B276" s="74"/>
      <c r="C276" s="74"/>
      <c r="D276" s="77" t="s">
        <v>2</v>
      </c>
      <c r="E276" s="77"/>
      <c r="F276" s="77"/>
      <c r="G276" s="77"/>
      <c r="H276" s="77"/>
      <c r="I276" s="5"/>
      <c r="J276" s="77" t="s">
        <v>3</v>
      </c>
      <c r="K276" s="77"/>
      <c r="L276" s="77" t="s">
        <v>4</v>
      </c>
      <c r="M276" s="77"/>
      <c r="N276" s="77"/>
      <c r="O276" s="77" t="s">
        <v>5</v>
      </c>
      <c r="P276" s="77"/>
    </row>
    <row r="277" spans="1:16" ht="15.75">
      <c r="A277" s="74"/>
      <c r="B277" s="74"/>
      <c r="C277" s="74"/>
      <c r="D277" s="72" t="s">
        <v>84</v>
      </c>
      <c r="E277" s="72"/>
      <c r="F277" s="72"/>
      <c r="G277" s="72"/>
      <c r="H277" s="77" t="s">
        <v>6</v>
      </c>
      <c r="I277" s="77"/>
      <c r="J277" s="72" t="s">
        <v>7</v>
      </c>
      <c r="K277" s="72"/>
      <c r="L277" s="72" t="s">
        <v>91</v>
      </c>
      <c r="M277" s="72"/>
      <c r="N277" s="72"/>
      <c r="O277" s="5" t="s">
        <v>8</v>
      </c>
      <c r="P277" s="5" t="s">
        <v>9</v>
      </c>
    </row>
    <row r="278" spans="1:16" ht="15.75">
      <c r="A278" s="74"/>
      <c r="B278" s="74"/>
      <c r="C278" s="74"/>
      <c r="D278" s="6" t="s">
        <v>10</v>
      </c>
      <c r="E278" s="7" t="str">
        <f>+D279</f>
        <v>Iguaçu</v>
      </c>
      <c r="F278" s="6" t="str">
        <f>+E279</f>
        <v>Desvio Ribas</v>
      </c>
      <c r="G278" s="67" t="s">
        <v>88</v>
      </c>
      <c r="H278" s="7" t="str">
        <f>+F279</f>
        <v>Guarapuava</v>
      </c>
      <c r="I278" s="7" t="str">
        <f>+H279</f>
        <v>Cascavel</v>
      </c>
      <c r="J278" s="6" t="s">
        <v>48</v>
      </c>
      <c r="K278" s="7" t="s">
        <v>11</v>
      </c>
      <c r="L278" s="7" t="str">
        <f>+K279</f>
        <v>F. Argentina</v>
      </c>
      <c r="M278" s="7" t="str">
        <f>+L279</f>
        <v>J.V. Gonzalez</v>
      </c>
      <c r="N278" s="6" t="str">
        <f>+M279</f>
        <v>Salta</v>
      </c>
      <c r="O278" s="7" t="str">
        <f>+N279</f>
        <v>Socompa</v>
      </c>
      <c r="P278" s="6" t="str">
        <f>+O279</f>
        <v>A. Victoria</v>
      </c>
    </row>
    <row r="279" spans="1:16" ht="16.5" thickBot="1">
      <c r="A279" s="75"/>
      <c r="B279" s="75"/>
      <c r="C279" s="75"/>
      <c r="D279" s="68" t="s">
        <v>86</v>
      </c>
      <c r="E279" s="8" t="s">
        <v>12</v>
      </c>
      <c r="F279" s="8" t="s">
        <v>13</v>
      </c>
      <c r="G279" s="68" t="s">
        <v>47</v>
      </c>
      <c r="H279" s="8" t="s">
        <v>14</v>
      </c>
      <c r="I279" s="68" t="s">
        <v>50</v>
      </c>
      <c r="J279" s="8" t="s">
        <v>15</v>
      </c>
      <c r="K279" s="68" t="s">
        <v>51</v>
      </c>
      <c r="L279" s="68" t="s">
        <v>89</v>
      </c>
      <c r="M279" s="8" t="s">
        <v>16</v>
      </c>
      <c r="N279" s="8" t="s">
        <v>17</v>
      </c>
      <c r="O279" s="68" t="s">
        <v>90</v>
      </c>
      <c r="P279" s="8" t="s">
        <v>18</v>
      </c>
    </row>
    <row r="280" spans="1:16" ht="15.75">
      <c r="A280" s="58" t="s">
        <v>87</v>
      </c>
      <c r="B280" s="2"/>
      <c r="C280" s="17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>
      <c r="A281" s="2" t="s">
        <v>78</v>
      </c>
      <c r="B281" s="2"/>
      <c r="C281" s="17" t="s">
        <v>29</v>
      </c>
      <c r="D281" s="27">
        <v>8970134</v>
      </c>
      <c r="E281" s="27">
        <v>11942502</v>
      </c>
      <c r="F281" s="27">
        <v>11913765</v>
      </c>
      <c r="G281" s="27">
        <v>7708739</v>
      </c>
      <c r="H281" s="27">
        <v>12919580</v>
      </c>
      <c r="I281" s="27">
        <v>2618289</v>
      </c>
      <c r="J281" s="27">
        <v>3419438</v>
      </c>
      <c r="K281" s="27">
        <v>1912831</v>
      </c>
      <c r="L281" s="27">
        <v>18055359</v>
      </c>
      <c r="M281" s="27">
        <v>3854821</v>
      </c>
      <c r="N281" s="27">
        <v>5585644</v>
      </c>
      <c r="O281" s="27">
        <v>4733662</v>
      </c>
      <c r="P281" s="27">
        <v>3989846</v>
      </c>
    </row>
    <row r="282" spans="1:16">
      <c r="A282" s="2" t="s">
        <v>79</v>
      </c>
      <c r="B282" s="2"/>
      <c r="C282" s="17" t="s">
        <v>29</v>
      </c>
      <c r="D282" s="27">
        <v>11212667</v>
      </c>
      <c r="E282" s="27">
        <v>14482024</v>
      </c>
      <c r="F282" s="27">
        <v>16939997</v>
      </c>
      <c r="G282" s="27">
        <v>9911236</v>
      </c>
      <c r="H282" s="27">
        <v>18612860</v>
      </c>
      <c r="I282" s="27">
        <v>4774451</v>
      </c>
      <c r="J282" s="27">
        <v>5939079</v>
      </c>
      <c r="K282" s="27">
        <v>2869296</v>
      </c>
      <c r="L282" s="27">
        <v>22870070</v>
      </c>
      <c r="M282" s="27">
        <v>4818527</v>
      </c>
      <c r="N282" s="27">
        <v>6516585</v>
      </c>
      <c r="O282" s="27">
        <v>4996662</v>
      </c>
      <c r="P282" s="27">
        <v>4143291</v>
      </c>
    </row>
    <row r="283" spans="1:16">
      <c r="A283" s="12" t="s">
        <v>80</v>
      </c>
      <c r="B283" s="12"/>
      <c r="C283" s="13" t="s">
        <v>29</v>
      </c>
      <c r="D283" s="14">
        <v>13978484</v>
      </c>
      <c r="E283" s="14">
        <v>17158791</v>
      </c>
      <c r="F283" s="14">
        <v>22338371</v>
      </c>
      <c r="G283" s="14">
        <v>12113732</v>
      </c>
      <c r="H283" s="14">
        <v>24525308</v>
      </c>
      <c r="I283" s="14">
        <v>6468648</v>
      </c>
      <c r="J283" s="14">
        <v>7738768</v>
      </c>
      <c r="K283" s="14">
        <v>3825762</v>
      </c>
      <c r="L283" s="14">
        <v>27684781</v>
      </c>
      <c r="M283" s="14">
        <v>8432461</v>
      </c>
      <c r="N283" s="14">
        <v>7447525</v>
      </c>
      <c r="O283" s="14">
        <v>5259624</v>
      </c>
      <c r="P283" s="14">
        <v>4296735</v>
      </c>
    </row>
    <row r="284" spans="1:16" ht="15.75">
      <c r="A284" s="58" t="s">
        <v>81</v>
      </c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>
      <c r="A285" s="2" t="s">
        <v>78</v>
      </c>
      <c r="B285" s="2"/>
      <c r="C285" s="17" t="s">
        <v>29</v>
      </c>
      <c r="D285" s="27">
        <v>52734</v>
      </c>
      <c r="E285" s="27">
        <v>26367</v>
      </c>
      <c r="F285" s="27">
        <v>32571</v>
      </c>
      <c r="G285" s="27">
        <v>29469</v>
      </c>
      <c r="H285" s="27">
        <v>27918</v>
      </c>
      <c r="I285" s="27">
        <v>12408</v>
      </c>
      <c r="J285" s="27">
        <v>17061</v>
      </c>
      <c r="K285" s="27">
        <v>10857</v>
      </c>
      <c r="L285" s="27">
        <v>51183</v>
      </c>
      <c r="M285" s="27">
        <v>15510</v>
      </c>
      <c r="N285" s="27">
        <v>26367</v>
      </c>
      <c r="O285" s="27">
        <v>24816</v>
      </c>
      <c r="P285" s="27">
        <v>37224</v>
      </c>
    </row>
    <row r="286" spans="1:16">
      <c r="A286" s="2" t="s">
        <v>79</v>
      </c>
      <c r="B286" s="16"/>
      <c r="C286" s="17" t="s">
        <v>29</v>
      </c>
      <c r="D286" s="27">
        <v>68244</v>
      </c>
      <c r="E286" s="27">
        <v>32571</v>
      </c>
      <c r="F286" s="27">
        <v>44979</v>
      </c>
      <c r="G286" s="27">
        <v>38775</v>
      </c>
      <c r="H286" s="27">
        <v>40326</v>
      </c>
      <c r="I286" s="27">
        <v>21714</v>
      </c>
      <c r="J286" s="27">
        <v>29469</v>
      </c>
      <c r="K286" s="27">
        <v>15510</v>
      </c>
      <c r="L286" s="27">
        <v>66693</v>
      </c>
      <c r="M286" s="27">
        <v>18612</v>
      </c>
      <c r="N286" s="27">
        <v>31020</v>
      </c>
      <c r="O286" s="27">
        <v>27918</v>
      </c>
      <c r="P286" s="27">
        <v>40326</v>
      </c>
    </row>
    <row r="287" spans="1:16" ht="15.75" thickBot="1">
      <c r="A287" s="4" t="s">
        <v>80</v>
      </c>
      <c r="B287" s="4"/>
      <c r="C287" s="28" t="s">
        <v>29</v>
      </c>
      <c r="D287" s="29">
        <v>82203</v>
      </c>
      <c r="E287" s="29">
        <v>37224</v>
      </c>
      <c r="F287" s="29">
        <v>58938</v>
      </c>
      <c r="G287" s="29">
        <v>46530</v>
      </c>
      <c r="H287" s="29">
        <v>51183</v>
      </c>
      <c r="I287" s="29">
        <v>27918</v>
      </c>
      <c r="J287" s="29">
        <v>37224</v>
      </c>
      <c r="K287" s="29">
        <v>18612</v>
      </c>
      <c r="L287" s="29">
        <v>79101</v>
      </c>
      <c r="M287" s="29">
        <v>32571</v>
      </c>
      <c r="N287" s="29">
        <v>35673</v>
      </c>
      <c r="O287" s="29">
        <v>29469</v>
      </c>
      <c r="P287" s="29">
        <v>41877</v>
      </c>
    </row>
    <row r="288" spans="1:16">
      <c r="A288" s="30" t="s">
        <v>122</v>
      </c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</sheetData>
  <mergeCells count="98">
    <mergeCell ref="J4:K4"/>
    <mergeCell ref="L4:N4"/>
    <mergeCell ref="O4:P4"/>
    <mergeCell ref="D5:G5"/>
    <mergeCell ref="H5:I5"/>
    <mergeCell ref="J5:K5"/>
    <mergeCell ref="D63:G63"/>
    <mergeCell ref="H63:I63"/>
    <mergeCell ref="J63:K63"/>
    <mergeCell ref="L5:N5"/>
    <mergeCell ref="A36:B40"/>
    <mergeCell ref="C36:C40"/>
    <mergeCell ref="D36:P36"/>
    <mergeCell ref="D37:H37"/>
    <mergeCell ref="L37:N37"/>
    <mergeCell ref="O37:P37"/>
    <mergeCell ref="D38:G38"/>
    <mergeCell ref="L38:N38"/>
    <mergeCell ref="A3:B7"/>
    <mergeCell ref="C3:C7"/>
    <mergeCell ref="D3:P3"/>
    <mergeCell ref="D4:H4"/>
    <mergeCell ref="L63:N63"/>
    <mergeCell ref="A94:B98"/>
    <mergeCell ref="C94:C98"/>
    <mergeCell ref="D94:P94"/>
    <mergeCell ref="D95:H95"/>
    <mergeCell ref="L95:N95"/>
    <mergeCell ref="O95:P95"/>
    <mergeCell ref="D96:G96"/>
    <mergeCell ref="L96:N96"/>
    <mergeCell ref="A61:B65"/>
    <mergeCell ref="C61:C65"/>
    <mergeCell ref="D61:P61"/>
    <mergeCell ref="D62:H62"/>
    <mergeCell ref="J62:K62"/>
    <mergeCell ref="L62:N62"/>
    <mergeCell ref="O62:P62"/>
    <mergeCell ref="J120:K120"/>
    <mergeCell ref="L120:N120"/>
    <mergeCell ref="O120:P120"/>
    <mergeCell ref="D121:G121"/>
    <mergeCell ref="H121:I121"/>
    <mergeCell ref="J121:K121"/>
    <mergeCell ref="D179:G179"/>
    <mergeCell ref="H179:I179"/>
    <mergeCell ref="J179:K179"/>
    <mergeCell ref="L121:N121"/>
    <mergeCell ref="A152:B156"/>
    <mergeCell ref="C152:C156"/>
    <mergeCell ref="D152:P152"/>
    <mergeCell ref="D153:H153"/>
    <mergeCell ref="L153:N153"/>
    <mergeCell ref="O153:P153"/>
    <mergeCell ref="D154:G154"/>
    <mergeCell ref="L154:N154"/>
    <mergeCell ref="A119:B123"/>
    <mergeCell ref="C119:C123"/>
    <mergeCell ref="D119:P119"/>
    <mergeCell ref="D120:H120"/>
    <mergeCell ref="L179:N179"/>
    <mergeCell ref="A210:B214"/>
    <mergeCell ref="C210:C214"/>
    <mergeCell ref="D210:P210"/>
    <mergeCell ref="D211:H211"/>
    <mergeCell ref="L211:N211"/>
    <mergeCell ref="O211:P211"/>
    <mergeCell ref="D212:G212"/>
    <mergeCell ref="L212:N212"/>
    <mergeCell ref="A177:B181"/>
    <mergeCell ref="C177:C181"/>
    <mergeCell ref="D177:P177"/>
    <mergeCell ref="D178:H178"/>
    <mergeCell ref="J178:K178"/>
    <mergeCell ref="L178:N178"/>
    <mergeCell ref="O178:P178"/>
    <mergeCell ref="J236:K236"/>
    <mergeCell ref="L236:N236"/>
    <mergeCell ref="O236:P236"/>
    <mergeCell ref="D237:G237"/>
    <mergeCell ref="H237:I237"/>
    <mergeCell ref="J237:K237"/>
    <mergeCell ref="J277:K277"/>
    <mergeCell ref="L277:N277"/>
    <mergeCell ref="L237:N237"/>
    <mergeCell ref="A275:B279"/>
    <mergeCell ref="C275:C279"/>
    <mergeCell ref="D275:P275"/>
    <mergeCell ref="D276:H276"/>
    <mergeCell ref="J276:K276"/>
    <mergeCell ref="L276:N276"/>
    <mergeCell ref="O276:P276"/>
    <mergeCell ref="D277:G277"/>
    <mergeCell ref="H277:I277"/>
    <mergeCell ref="A235:B239"/>
    <mergeCell ref="C235:C239"/>
    <mergeCell ref="D235:P235"/>
    <mergeCell ref="D236:H23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9.4.9 Consumo Diesel e Lub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2011-04-07T17:32:28Z</dcterms:created>
  <dcterms:modified xsi:type="dcterms:W3CDTF">2011-08-19T20:39:05Z</dcterms:modified>
</cp:coreProperties>
</file>