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9.3.1 a 9.3.4 Demandas" sheetId="1" r:id="rId1"/>
  </sheets>
  <externalReferences>
    <externalReference r:id="rId2"/>
    <externalReference r:id="rId3"/>
    <externalReference r:id="rId4"/>
    <externalReference r:id="rId5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O52" i="1"/>
  <c r="N52"/>
  <c r="M52"/>
  <c r="L52"/>
  <c r="K52"/>
  <c r="H52"/>
  <c r="G52"/>
  <c r="E52"/>
  <c r="D52"/>
  <c r="O29"/>
  <c r="N29"/>
  <c r="M29"/>
  <c r="L29"/>
  <c r="K29"/>
  <c r="H29"/>
  <c r="G29"/>
  <c r="E29"/>
  <c r="D29"/>
  <c r="O58"/>
  <c r="O63" s="1"/>
  <c r="O64" s="1"/>
  <c r="N58"/>
  <c r="N63" s="1"/>
  <c r="N64" s="1"/>
  <c r="M58"/>
  <c r="M63" s="1"/>
  <c r="L58"/>
  <c r="L63" s="1"/>
  <c r="K58"/>
  <c r="K63" s="1"/>
  <c r="K64" s="1"/>
  <c r="K65" s="1"/>
  <c r="J58"/>
  <c r="J63" s="1"/>
  <c r="I58"/>
  <c r="I63" s="1"/>
  <c r="I64" s="1"/>
  <c r="I65" s="1"/>
  <c r="H58"/>
  <c r="H63" s="1"/>
  <c r="G58"/>
  <c r="G63" s="1"/>
  <c r="G64" s="1"/>
  <c r="F58"/>
  <c r="F63" s="1"/>
  <c r="E58"/>
  <c r="E63" s="1"/>
  <c r="D58"/>
  <c r="D63" s="1"/>
  <c r="C58"/>
  <c r="C63" s="1"/>
  <c r="C64" s="1"/>
  <c r="C65" s="1"/>
  <c r="O56"/>
  <c r="N56"/>
  <c r="M56"/>
  <c r="L56"/>
  <c r="K56"/>
  <c r="J56"/>
  <c r="I56"/>
  <c r="H56"/>
  <c r="G56"/>
  <c r="F56"/>
  <c r="E56"/>
  <c r="D56"/>
  <c r="C56"/>
  <c r="O55"/>
  <c r="N55"/>
  <c r="M55"/>
  <c r="L55"/>
  <c r="K55"/>
  <c r="J55"/>
  <c r="I55"/>
  <c r="H55"/>
  <c r="G55"/>
  <c r="F55"/>
  <c r="E55"/>
  <c r="D55"/>
  <c r="C55"/>
  <c r="O35"/>
  <c r="O40" s="1"/>
  <c r="O41" s="1"/>
  <c r="N35"/>
  <c r="N40" s="1"/>
  <c r="N41" s="1"/>
  <c r="M35"/>
  <c r="M40" s="1"/>
  <c r="L35"/>
  <c r="L40" s="1"/>
  <c r="K35"/>
  <c r="K40" s="1"/>
  <c r="K41" s="1"/>
  <c r="K42" s="1"/>
  <c r="J35"/>
  <c r="J40" s="1"/>
  <c r="I35"/>
  <c r="I36" s="1"/>
  <c r="I37" s="1"/>
  <c r="H35"/>
  <c r="H40" s="1"/>
  <c r="G35"/>
  <c r="G40" s="1"/>
  <c r="G41" s="1"/>
  <c r="F35"/>
  <c r="F40" s="1"/>
  <c r="E35"/>
  <c r="E40" s="1"/>
  <c r="D35"/>
  <c r="D40" s="1"/>
  <c r="C35"/>
  <c r="C36" s="1"/>
  <c r="O33"/>
  <c r="N33"/>
  <c r="M33"/>
  <c r="L33"/>
  <c r="K33"/>
  <c r="J33"/>
  <c r="I33"/>
  <c r="H33"/>
  <c r="G33"/>
  <c r="F33"/>
  <c r="E33"/>
  <c r="D33"/>
  <c r="C33"/>
  <c r="O32"/>
  <c r="N32"/>
  <c r="M32"/>
  <c r="L32"/>
  <c r="K32"/>
  <c r="J32"/>
  <c r="I32"/>
  <c r="H32"/>
  <c r="G32"/>
  <c r="F32"/>
  <c r="E32"/>
  <c r="D32"/>
  <c r="C32"/>
  <c r="O12"/>
  <c r="O17" s="1"/>
  <c r="O18" s="1"/>
  <c r="N12"/>
  <c r="N17" s="1"/>
  <c r="N18" s="1"/>
  <c r="M12"/>
  <c r="M17" s="1"/>
  <c r="L12"/>
  <c r="L17" s="1"/>
  <c r="K12"/>
  <c r="K17" s="1"/>
  <c r="K18" s="1"/>
  <c r="K19" s="1"/>
  <c r="J12"/>
  <c r="J17" s="1"/>
  <c r="I12"/>
  <c r="I17" s="1"/>
  <c r="I18" s="1"/>
  <c r="I19" s="1"/>
  <c r="H12"/>
  <c r="H17" s="1"/>
  <c r="G12"/>
  <c r="G17" s="1"/>
  <c r="G18" s="1"/>
  <c r="F12"/>
  <c r="F17" s="1"/>
  <c r="E12"/>
  <c r="E17" s="1"/>
  <c r="D12"/>
  <c r="D17" s="1"/>
  <c r="C12"/>
  <c r="C17" s="1"/>
  <c r="C18" s="1"/>
  <c r="C19" s="1"/>
  <c r="O10"/>
  <c r="N10"/>
  <c r="M10"/>
  <c r="L10"/>
  <c r="K10"/>
  <c r="J10"/>
  <c r="I10"/>
  <c r="H10"/>
  <c r="G10"/>
  <c r="F10"/>
  <c r="E10"/>
  <c r="D10"/>
  <c r="C10"/>
  <c r="O9"/>
  <c r="N9"/>
  <c r="M9"/>
  <c r="L9"/>
  <c r="K9"/>
  <c r="J9"/>
  <c r="I9"/>
  <c r="H9"/>
  <c r="G9"/>
  <c r="F9"/>
  <c r="E9"/>
  <c r="D9"/>
  <c r="C9"/>
  <c r="O6"/>
  <c r="N6"/>
  <c r="M6"/>
  <c r="L6"/>
  <c r="K6"/>
  <c r="H6"/>
  <c r="G6"/>
  <c r="E6"/>
  <c r="D6"/>
  <c r="N19" l="1"/>
  <c r="C20" s="1"/>
  <c r="N42"/>
  <c r="N65"/>
  <c r="C66" s="1"/>
  <c r="C13"/>
  <c r="I13"/>
  <c r="I14" s="1"/>
  <c r="N13"/>
  <c r="G36"/>
  <c r="C37" s="1"/>
  <c r="K36"/>
  <c r="K37" s="1"/>
  <c r="O36"/>
  <c r="C40"/>
  <c r="C41" s="1"/>
  <c r="C42" s="1"/>
  <c r="I40"/>
  <c r="I41" s="1"/>
  <c r="I42" s="1"/>
  <c r="C59"/>
  <c r="I59"/>
  <c r="I60" s="1"/>
  <c r="N59"/>
  <c r="G13"/>
  <c r="K13"/>
  <c r="K14" s="1"/>
  <c r="O13"/>
  <c r="N36"/>
  <c r="G59"/>
  <c r="K59"/>
  <c r="K60" s="1"/>
  <c r="O59"/>
  <c r="N37" l="1"/>
  <c r="C38" s="1"/>
  <c r="N60"/>
  <c r="C60"/>
  <c r="C61" s="1"/>
  <c r="C43"/>
  <c r="N14"/>
  <c r="C14"/>
  <c r="C15" l="1"/>
</calcChain>
</file>

<file path=xl/sharedStrings.xml><?xml version="1.0" encoding="utf-8"?>
<sst xmlns="http://schemas.openxmlformats.org/spreadsheetml/2006/main" count="159" uniqueCount="45">
  <si>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</si>
  <si>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</si>
  <si>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</si>
  <si>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</si>
  <si>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</si>
  <si>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</si>
  <si>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</si>
  <si>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</si>
  <si>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</si>
  <si>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</si>
  <si>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</si>
  <si>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</si>
  <si>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</si>
  <si>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</si>
  <si>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</si>
  <si>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</si>
  <si>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</si>
  <si>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</si>
  <si>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 xml:space="preserve">Demandas </t>
  </si>
  <si>
    <t>Volume anual</t>
  </si>
  <si>
    <t xml:space="preserve"> t</t>
  </si>
  <si>
    <t>Distância média de percurso</t>
  </si>
  <si>
    <t>km</t>
  </si>
  <si>
    <t>Produção anual</t>
  </si>
  <si>
    <t>mil tku</t>
  </si>
  <si>
    <t>mil tkb</t>
  </si>
  <si>
    <t>Países / Empresas / Trechos / Corredor Paranaguá - Antofagasta</t>
  </si>
  <si>
    <t>Iguaçu</t>
  </si>
  <si>
    <t>ALL - América Latina Logística</t>
  </si>
  <si>
    <t>S.Fco. do Sul</t>
  </si>
  <si>
    <t>Eng. Bley</t>
  </si>
  <si>
    <t>J.V. Gonzalez</t>
  </si>
  <si>
    <t>SOE-Belgrano Cargas</t>
  </si>
  <si>
    <t>Produção das concessionárias</t>
  </si>
  <si>
    <t>Discriminação</t>
  </si>
  <si>
    <t>Extensão dos países</t>
  </si>
  <si>
    <t>A. Victoria</t>
  </si>
  <si>
    <t>Front. Paraguai</t>
  </si>
  <si>
    <t>Front. Brasil</t>
  </si>
  <si>
    <t>Front. Argentina</t>
  </si>
  <si>
    <t>Fonte: Enefer - Consultoria, Projetos Ltda.</t>
  </si>
  <si>
    <t>Extensão do Corredor Bioceânico</t>
  </si>
  <si>
    <r>
      <t xml:space="preserve">TABELA 9.3.1 // Projeção dos Volumes (Patamares) de Capacidade/Demanda  e de Produção dos Transportes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</t>
    </r>
  </si>
  <si>
    <r>
      <t xml:space="preserve">TABELA 9.3.2 // Projeção dos Volumes (Patamares) de Capacidade/Demanda  e de Produção dos Transportes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2030</t>
    </r>
  </si>
  <si>
    <r>
      <t xml:space="preserve">TABELA 9.3.3 // Projeção dos Volumes (Patamares) de Capacidade/Demanda  e de Produção dos Transportes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2045</t>
    </r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</si>
</sst>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sz val="10"/>
      <name val="Arial"/>
      <family val="2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0" fontId="3" fillId="0" borderId="0" applyFont="0" applyFill="0" applyBorder="0" applyAlignment="0" applyProtection="0"/>
    <xf numFmtId="0" fontId="4" fillId="0" borderId="0"/>
  </cellStyleXfs>
  <cellXfs count="33">
    <xf numFmtId="0" fontId="0" fillId="0" borderId="0" xfId="0"/>
    <xf numFmtId="0" fontId="2" fillId="2" borderId="0" xfId="0" applyFont="1" applyFill="1" applyBorder="1"/>
    <xf numFmtId="0" fontId="1" fillId="2" borderId="1" xfId="0" applyFont="1" applyFill="1" applyBorder="1"/>
    <xf numFmtId="0" fontId="2" fillId="2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4" fontId="2" fillId="2" borderId="6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/>
    <xf numFmtId="3" fontId="2" fillId="0" borderId="0" xfId="0" applyNumberFormat="1" applyFont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9%20Custos/Custos%20CVLP%20%20Paranagu&#225;%20Antofagasta%2013.04.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tamares"/>
      <sheetName val="Frota Trem Atual"/>
      <sheetName val="Frota Trem"/>
      <sheetName val="Premissas"/>
      <sheetName val="Opex Resumo 45"/>
      <sheetName val="Opex Resumo 30"/>
      <sheetName val="Opex Resumo 15"/>
      <sheetName val="Opex Resumo 10"/>
      <sheetName val="Opex Res Br"/>
      <sheetName val="Opex Res Par"/>
      <sheetName val="Opex Res Arg"/>
      <sheetName val="Opex Res Chi"/>
      <sheetName val="Opex Res Cor"/>
      <sheetName val="Opex Res Geral"/>
      <sheetName val="Invest Repos"/>
      <sheetName val="Reposição"/>
      <sheetName val="Distancias"/>
      <sheetName val="Demandas"/>
      <sheetName val="Trens Tipos e Ciclos"/>
      <sheetName val="Frotas"/>
      <sheetName val="Invest Frotas"/>
      <sheetName val="Invest Frotas (2)"/>
      <sheetName val="Resumo Cap x Prod"/>
      <sheetName val="Invest Plano de Vias"/>
      <sheetName val="Resumo PL "/>
      <sheetName val="Plano de Vias BR 2010"/>
      <sheetName val="Plano de Vias BR 2045"/>
      <sheetName val="Plano de Vias Var BR 2045"/>
      <sheetName val="Plano de Vias PA 2045"/>
      <sheetName val="Plano de Vias Ar 2010"/>
      <sheetName val="Plano de Vias Ar 2045"/>
      <sheetName val="Plano de Vias Ch 2010"/>
      <sheetName val="Plano de Vias Ch 2045"/>
      <sheetName val="Terminais"/>
      <sheetName val="Equipagem"/>
      <sheetName val="Diesel 3"/>
      <sheetName val="Diesel 2"/>
      <sheetName val="Diesel 1"/>
      <sheetName val="Loco Manu 2"/>
      <sheetName val="Loco Manu 1"/>
      <sheetName val="Vagão Manu 2"/>
      <sheetName val="Vagão Man 1"/>
      <sheetName val="Loco e Vag Manut "/>
      <sheetName val="Seguro de Frotas"/>
      <sheetName val="Sinal Manut"/>
      <sheetName val="Extensão de Vias"/>
      <sheetName val="Via Perm Manut 10"/>
      <sheetName val="Via Perm Manut 15"/>
      <sheetName val="Outros Cus Oper"/>
      <sheetName val="Custos Des Gerais"/>
      <sheetName val="Desp Adm e Comer"/>
      <sheetName val="Efetivo de Pessoal"/>
      <sheetName val="Trilhos ALL"/>
      <sheetName val="Res Normal"/>
      <sheetName val="Parametros"/>
      <sheetName val="Custo trem 10"/>
      <sheetName val="Opex + Capital"/>
      <sheetName val="Check List"/>
      <sheetName val="Calculation"/>
    </sheetNames>
    <sheetDataSet>
      <sheetData sheetId="0"/>
      <sheetData sheetId="1"/>
      <sheetData sheetId="2"/>
      <sheetData sheetId="3">
        <row r="12">
          <cell r="C12">
            <v>12000000</v>
          </cell>
          <cell r="D12">
            <v>17400000</v>
          </cell>
          <cell r="E12">
            <v>6400000</v>
          </cell>
          <cell r="F12">
            <v>3500000</v>
          </cell>
          <cell r="G12">
            <v>5900000</v>
          </cell>
          <cell r="H12">
            <v>1700000</v>
          </cell>
          <cell r="I12">
            <v>1900000</v>
          </cell>
          <cell r="J12">
            <v>1000000</v>
          </cell>
          <cell r="K12">
            <v>3000000</v>
          </cell>
          <cell r="L12">
            <v>1600000</v>
          </cell>
          <cell r="M12">
            <v>600000</v>
          </cell>
          <cell r="N12">
            <v>1800000</v>
          </cell>
          <cell r="O12">
            <v>2600000</v>
          </cell>
        </row>
        <row r="13">
          <cell r="C13">
            <v>15000000</v>
          </cell>
          <cell r="D13">
            <v>21100000</v>
          </cell>
          <cell r="E13">
            <v>9100000</v>
          </cell>
          <cell r="F13">
            <v>4500000</v>
          </cell>
          <cell r="G13">
            <v>8500000</v>
          </cell>
          <cell r="H13">
            <v>3100000</v>
          </cell>
          <cell r="I13">
            <v>3300000</v>
          </cell>
          <cell r="J13">
            <v>1500000</v>
          </cell>
          <cell r="K13">
            <v>3800000</v>
          </cell>
          <cell r="L13">
            <v>2000000</v>
          </cell>
          <cell r="M13">
            <v>700000</v>
          </cell>
          <cell r="N13">
            <v>1900000</v>
          </cell>
          <cell r="O13">
            <v>2700000</v>
          </cell>
        </row>
        <row r="14">
          <cell r="C14">
            <v>18700000</v>
          </cell>
          <cell r="D14">
            <v>25000000</v>
          </cell>
          <cell r="E14">
            <v>12000000</v>
          </cell>
          <cell r="F14">
            <v>5500000</v>
          </cell>
          <cell r="G14">
            <v>11200000</v>
          </cell>
          <cell r="H14">
            <v>4200000</v>
          </cell>
          <cell r="I14">
            <v>4300000</v>
          </cell>
          <cell r="J14">
            <v>2000000</v>
          </cell>
          <cell r="K14">
            <v>4600000</v>
          </cell>
          <cell r="L14">
            <v>3500000</v>
          </cell>
          <cell r="M14">
            <v>800000</v>
          </cell>
          <cell r="N14">
            <v>2000000</v>
          </cell>
          <cell r="O14">
            <v>2800000</v>
          </cell>
        </row>
        <row r="45">
          <cell r="C45">
            <v>150</v>
          </cell>
          <cell r="D45">
            <v>150</v>
          </cell>
          <cell r="E45">
            <v>150</v>
          </cell>
          <cell r="F45">
            <v>150</v>
          </cell>
          <cell r="G45">
            <v>150</v>
          </cell>
          <cell r="H45">
            <v>150</v>
          </cell>
          <cell r="I45">
            <v>150</v>
          </cell>
          <cell r="J45">
            <v>150</v>
          </cell>
          <cell r="K45">
            <v>120</v>
          </cell>
          <cell r="L45">
            <v>120</v>
          </cell>
          <cell r="M45">
            <v>74.400000000000006</v>
          </cell>
          <cell r="N45">
            <v>74.400000000000006</v>
          </cell>
          <cell r="O45">
            <v>74.400000000000006</v>
          </cell>
        </row>
        <row r="62">
          <cell r="C62">
            <v>20</v>
          </cell>
          <cell r="D62">
            <v>20</v>
          </cell>
          <cell r="E62">
            <v>20</v>
          </cell>
          <cell r="F62">
            <v>20</v>
          </cell>
          <cell r="G62">
            <v>20</v>
          </cell>
          <cell r="H62">
            <v>20</v>
          </cell>
          <cell r="I62">
            <v>20</v>
          </cell>
          <cell r="J62">
            <v>20</v>
          </cell>
          <cell r="K62">
            <v>20</v>
          </cell>
          <cell r="L62">
            <v>20</v>
          </cell>
          <cell r="M62">
            <v>20</v>
          </cell>
          <cell r="N62">
            <v>20</v>
          </cell>
          <cell r="O62">
            <v>20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56">
          <cell r="C56">
            <v>108.76</v>
          </cell>
          <cell r="D56">
            <v>105.72</v>
          </cell>
          <cell r="E56">
            <v>211.9</v>
          </cell>
          <cell r="F56">
            <v>233.16</v>
          </cell>
          <cell r="G56">
            <v>248</v>
          </cell>
          <cell r="H56">
            <v>173.6</v>
          </cell>
          <cell r="I56">
            <v>259.74</v>
          </cell>
          <cell r="J56">
            <v>291.64999999999998</v>
          </cell>
          <cell r="K56">
            <v>557.12</v>
          </cell>
          <cell r="L56">
            <v>223.47</v>
          </cell>
          <cell r="M56">
            <v>571</v>
          </cell>
          <cell r="N56">
            <v>181</v>
          </cell>
          <cell r="O56">
            <v>119.25</v>
          </cell>
        </row>
        <row r="57">
          <cell r="C57">
            <v>1305120</v>
          </cell>
          <cell r="D57">
            <v>1839528</v>
          </cell>
          <cell r="E57">
            <v>1356160</v>
          </cell>
          <cell r="F57">
            <v>816060</v>
          </cell>
          <cell r="G57">
            <v>1463200</v>
          </cell>
          <cell r="H57">
            <v>295120</v>
          </cell>
          <cell r="I57">
            <v>493506</v>
          </cell>
          <cell r="J57">
            <v>291650</v>
          </cell>
          <cell r="K57">
            <v>1671360</v>
          </cell>
          <cell r="M57">
            <v>342600</v>
          </cell>
          <cell r="N57">
            <v>325800</v>
          </cell>
          <cell r="O57">
            <v>310050</v>
          </cell>
        </row>
        <row r="61">
          <cell r="C61">
            <v>3</v>
          </cell>
          <cell r="D61">
            <v>3</v>
          </cell>
          <cell r="E61">
            <v>4</v>
          </cell>
          <cell r="F61">
            <v>2</v>
          </cell>
          <cell r="G61">
            <v>4</v>
          </cell>
          <cell r="H61">
            <v>4</v>
          </cell>
          <cell r="I61">
            <v>3</v>
          </cell>
          <cell r="J61">
            <v>3</v>
          </cell>
          <cell r="K61">
            <v>3</v>
          </cell>
          <cell r="M61">
            <v>2</v>
          </cell>
          <cell r="N61">
            <v>3</v>
          </cell>
          <cell r="O61">
            <v>4</v>
          </cell>
        </row>
        <row r="62">
          <cell r="C62">
            <v>90</v>
          </cell>
          <cell r="D62">
            <v>90</v>
          </cell>
          <cell r="E62">
            <v>90</v>
          </cell>
          <cell r="F62">
            <v>42</v>
          </cell>
          <cell r="G62">
            <v>90</v>
          </cell>
          <cell r="H62">
            <v>90</v>
          </cell>
          <cell r="I62">
            <v>90</v>
          </cell>
          <cell r="J62">
            <v>90</v>
          </cell>
          <cell r="K62">
            <v>55</v>
          </cell>
          <cell r="M62">
            <v>12</v>
          </cell>
          <cell r="N62">
            <v>24</v>
          </cell>
          <cell r="O62">
            <v>36</v>
          </cell>
        </row>
        <row r="68">
          <cell r="C68">
            <v>2279.1999999999998</v>
          </cell>
          <cell r="D68">
            <v>3304.84</v>
          </cell>
          <cell r="E68">
            <v>1215.57</v>
          </cell>
          <cell r="F68">
            <v>1424.5</v>
          </cell>
          <cell r="G68">
            <v>1120.6099999999999</v>
          </cell>
          <cell r="H68">
            <v>322.89</v>
          </cell>
          <cell r="I68">
            <v>360.87</v>
          </cell>
          <cell r="J68">
            <v>189.93</v>
          </cell>
          <cell r="K68">
            <v>932.26</v>
          </cell>
          <cell r="M68">
            <v>854.7</v>
          </cell>
          <cell r="N68">
            <v>1282.05</v>
          </cell>
          <cell r="O68">
            <v>1234.57</v>
          </cell>
        </row>
        <row r="99">
          <cell r="C99">
            <v>108.76</v>
          </cell>
          <cell r="D99">
            <v>105.72</v>
          </cell>
          <cell r="E99">
            <v>211.9</v>
          </cell>
          <cell r="F99">
            <v>233.16</v>
          </cell>
          <cell r="G99">
            <v>248</v>
          </cell>
          <cell r="H99">
            <v>173.6</v>
          </cell>
          <cell r="I99">
            <v>259.74</v>
          </cell>
          <cell r="J99">
            <v>291.64999999999998</v>
          </cell>
          <cell r="K99">
            <v>557.12</v>
          </cell>
          <cell r="L99">
            <v>223.47</v>
          </cell>
          <cell r="M99">
            <v>571</v>
          </cell>
          <cell r="N99">
            <v>181</v>
          </cell>
          <cell r="O99">
            <v>119.25</v>
          </cell>
        </row>
        <row r="100">
          <cell r="C100">
            <v>1631400</v>
          </cell>
          <cell r="D100">
            <v>2230692</v>
          </cell>
          <cell r="E100">
            <v>1928290</v>
          </cell>
          <cell r="F100">
            <v>1049220</v>
          </cell>
          <cell r="G100">
            <v>2108000</v>
          </cell>
          <cell r="H100">
            <v>538160</v>
          </cell>
          <cell r="I100">
            <v>857142</v>
          </cell>
          <cell r="J100">
            <v>437475</v>
          </cell>
          <cell r="K100">
            <v>2117056</v>
          </cell>
          <cell r="L100">
            <v>446940</v>
          </cell>
          <cell r="M100">
            <v>399700</v>
          </cell>
          <cell r="N100">
            <v>343900</v>
          </cell>
          <cell r="O100">
            <v>321975</v>
          </cell>
        </row>
        <row r="104">
          <cell r="C104">
            <v>3</v>
          </cell>
          <cell r="D104">
            <v>3</v>
          </cell>
          <cell r="E104">
            <v>4</v>
          </cell>
          <cell r="F104">
            <v>2</v>
          </cell>
          <cell r="G104">
            <v>4</v>
          </cell>
          <cell r="H104">
            <v>4</v>
          </cell>
          <cell r="I104">
            <v>3</v>
          </cell>
          <cell r="J104">
            <v>3</v>
          </cell>
          <cell r="K104">
            <v>3</v>
          </cell>
          <cell r="L104">
            <v>3</v>
          </cell>
          <cell r="M104">
            <v>2</v>
          </cell>
          <cell r="N104">
            <v>3</v>
          </cell>
          <cell r="O104">
            <v>4</v>
          </cell>
        </row>
        <row r="105">
          <cell r="C105">
            <v>90</v>
          </cell>
          <cell r="D105">
            <v>90</v>
          </cell>
          <cell r="E105">
            <v>90</v>
          </cell>
          <cell r="F105">
            <v>42</v>
          </cell>
          <cell r="G105">
            <v>90</v>
          </cell>
          <cell r="H105">
            <v>90</v>
          </cell>
          <cell r="I105">
            <v>90</v>
          </cell>
          <cell r="J105">
            <v>90</v>
          </cell>
          <cell r="K105">
            <v>55</v>
          </cell>
          <cell r="L105">
            <v>55</v>
          </cell>
          <cell r="M105">
            <v>12</v>
          </cell>
          <cell r="N105">
            <v>24</v>
          </cell>
          <cell r="O105">
            <v>36</v>
          </cell>
        </row>
        <row r="111">
          <cell r="C111">
            <v>2849</v>
          </cell>
          <cell r="D111">
            <v>4007.6</v>
          </cell>
          <cell r="E111">
            <v>1728.4</v>
          </cell>
          <cell r="F111">
            <v>1831.5</v>
          </cell>
          <cell r="G111">
            <v>1614.43</v>
          </cell>
          <cell r="H111">
            <v>588.79</v>
          </cell>
          <cell r="I111">
            <v>626.78</v>
          </cell>
          <cell r="J111">
            <v>284.89999999999998</v>
          </cell>
          <cell r="K111">
            <v>1180.8599999999999</v>
          </cell>
          <cell r="L111">
            <v>621.5</v>
          </cell>
          <cell r="M111">
            <v>997.15</v>
          </cell>
          <cell r="N111">
            <v>1353.28</v>
          </cell>
          <cell r="O111">
            <v>1282.05</v>
          </cell>
        </row>
        <row r="142">
          <cell r="C142">
            <v>108.76</v>
          </cell>
          <cell r="D142">
            <v>105.72</v>
          </cell>
          <cell r="E142">
            <v>211.9</v>
          </cell>
          <cell r="F142">
            <v>233.16</v>
          </cell>
          <cell r="G142">
            <v>248</v>
          </cell>
          <cell r="H142">
            <v>173.6</v>
          </cell>
          <cell r="I142">
            <v>259.74</v>
          </cell>
          <cell r="J142">
            <v>291.64999999999998</v>
          </cell>
          <cell r="K142">
            <v>557.12</v>
          </cell>
          <cell r="L142">
            <v>223.47</v>
          </cell>
          <cell r="M142">
            <v>571</v>
          </cell>
          <cell r="N142">
            <v>181</v>
          </cell>
          <cell r="O142">
            <v>119.25</v>
          </cell>
        </row>
        <row r="143">
          <cell r="C143">
            <v>2033812</v>
          </cell>
          <cell r="D143">
            <v>2643000</v>
          </cell>
          <cell r="E143">
            <v>2542800</v>
          </cell>
          <cell r="F143">
            <v>1282380</v>
          </cell>
          <cell r="G143">
            <v>2777600</v>
          </cell>
          <cell r="H143">
            <v>729120</v>
          </cell>
          <cell r="I143">
            <v>1116882</v>
          </cell>
          <cell r="J143">
            <v>583300</v>
          </cell>
          <cell r="K143">
            <v>2562752</v>
          </cell>
          <cell r="L143">
            <v>782145</v>
          </cell>
          <cell r="M143">
            <v>456800</v>
          </cell>
          <cell r="N143">
            <v>362000</v>
          </cell>
          <cell r="O143">
            <v>333900</v>
          </cell>
        </row>
        <row r="147">
          <cell r="C147">
            <v>3</v>
          </cell>
          <cell r="D147">
            <v>3</v>
          </cell>
          <cell r="E147">
            <v>4</v>
          </cell>
          <cell r="F147">
            <v>2</v>
          </cell>
          <cell r="G147">
            <v>4</v>
          </cell>
          <cell r="H147">
            <v>4</v>
          </cell>
          <cell r="I147">
            <v>3</v>
          </cell>
          <cell r="J147">
            <v>3</v>
          </cell>
          <cell r="K147">
            <v>3</v>
          </cell>
          <cell r="L147">
            <v>3</v>
          </cell>
          <cell r="M147">
            <v>2</v>
          </cell>
          <cell r="N147">
            <v>3</v>
          </cell>
          <cell r="O147">
            <v>4</v>
          </cell>
        </row>
        <row r="148">
          <cell r="C148">
            <v>90</v>
          </cell>
          <cell r="D148">
            <v>90</v>
          </cell>
          <cell r="E148">
            <v>90</v>
          </cell>
          <cell r="F148">
            <v>42</v>
          </cell>
          <cell r="G148">
            <v>90</v>
          </cell>
          <cell r="H148">
            <v>90</v>
          </cell>
          <cell r="I148">
            <v>90</v>
          </cell>
          <cell r="J148">
            <v>90</v>
          </cell>
          <cell r="K148">
            <v>55</v>
          </cell>
          <cell r="L148">
            <v>55</v>
          </cell>
          <cell r="M148">
            <v>12</v>
          </cell>
          <cell r="N148">
            <v>24</v>
          </cell>
          <cell r="O148">
            <v>36</v>
          </cell>
        </row>
        <row r="154">
          <cell r="C154">
            <v>3551.76</v>
          </cell>
          <cell r="D154">
            <v>4748.34</v>
          </cell>
          <cell r="E154">
            <v>2279.1999999999998</v>
          </cell>
          <cell r="F154">
            <v>2238.5</v>
          </cell>
          <cell r="G154">
            <v>2127.2600000000002</v>
          </cell>
          <cell r="H154">
            <v>797.72</v>
          </cell>
          <cell r="I154">
            <v>816.71</v>
          </cell>
          <cell r="J154">
            <v>379.87</v>
          </cell>
          <cell r="K154">
            <v>1429.46</v>
          </cell>
          <cell r="L154">
            <v>1087.6300000000001</v>
          </cell>
          <cell r="M154">
            <v>1139.5999999999999</v>
          </cell>
          <cell r="N154">
            <v>1424.5</v>
          </cell>
          <cell r="O154">
            <v>1329.53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0"/>
  <sheetViews>
    <sheetView tabSelected="1" workbookViewId="0">
      <selection activeCell="A49" sqref="A49:A53"/>
    </sheetView>
  </sheetViews>
  <sheetFormatPr defaultRowHeight="15"/>
  <cols>
    <col min="1" max="1" width="35" style="19" customWidth="1"/>
    <col min="2" max="2" width="10.85546875" style="19" customWidth="1"/>
    <col min="3" max="3" width="13" style="19" customWidth="1"/>
    <col min="4" max="4" width="14.42578125" style="19" customWidth="1"/>
    <col min="5" max="5" width="14.7109375" style="19" customWidth="1"/>
    <col min="6" max="6" width="15.42578125" style="19" customWidth="1"/>
    <col min="7" max="7" width="13.5703125" style="19" customWidth="1"/>
    <col min="8" max="8" width="16.85546875" style="19" customWidth="1"/>
    <col min="9" max="9" width="16.42578125" style="19" customWidth="1"/>
    <col min="10" max="10" width="18.28515625" style="19" customWidth="1"/>
    <col min="11" max="11" width="18.5703125" style="19" customWidth="1"/>
    <col min="12" max="12" width="15.28515625" style="19" customWidth="1"/>
    <col min="13" max="13" width="12.7109375" style="19" bestFit="1" customWidth="1"/>
    <col min="14" max="14" width="12" style="19" customWidth="1"/>
    <col min="15" max="15" width="14" style="19" customWidth="1"/>
  </cols>
  <sheetData>
    <row r="1" spans="1:15" ht="15.75">
      <c r="A1" s="32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6.5" thickBot="1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15.75">
      <c r="A3" s="26" t="s">
        <v>34</v>
      </c>
      <c r="B3" s="26" t="s">
        <v>0</v>
      </c>
      <c r="C3" s="29" t="s">
        <v>26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5.75">
      <c r="A4" s="27"/>
      <c r="B4" s="27"/>
      <c r="C4" s="30" t="s">
        <v>1</v>
      </c>
      <c r="D4" s="30"/>
      <c r="E4" s="30"/>
      <c r="F4" s="30"/>
      <c r="G4" s="30"/>
      <c r="H4" s="30"/>
      <c r="I4" s="30" t="s">
        <v>2</v>
      </c>
      <c r="J4" s="30"/>
      <c r="K4" s="30" t="s">
        <v>3</v>
      </c>
      <c r="L4" s="30"/>
      <c r="M4" s="30"/>
      <c r="N4" s="30" t="s">
        <v>4</v>
      </c>
      <c r="O4" s="30"/>
    </row>
    <row r="5" spans="1:15" ht="15.75">
      <c r="A5" s="27"/>
      <c r="B5" s="27"/>
      <c r="C5" s="31" t="s">
        <v>28</v>
      </c>
      <c r="D5" s="31"/>
      <c r="E5" s="31"/>
      <c r="F5" s="31"/>
      <c r="G5" s="30" t="s">
        <v>5</v>
      </c>
      <c r="H5" s="30"/>
      <c r="I5" s="31" t="s">
        <v>6</v>
      </c>
      <c r="J5" s="31"/>
      <c r="K5" s="31" t="s">
        <v>32</v>
      </c>
      <c r="L5" s="31"/>
      <c r="M5" s="31"/>
      <c r="N5" s="4" t="s">
        <v>7</v>
      </c>
      <c r="O5" s="4" t="s">
        <v>8</v>
      </c>
    </row>
    <row r="6" spans="1:15" ht="15.75">
      <c r="A6" s="27"/>
      <c r="B6" s="27"/>
      <c r="C6" s="5" t="s">
        <v>9</v>
      </c>
      <c r="D6" s="6" t="str">
        <f>+C7</f>
        <v>Iguaçu</v>
      </c>
      <c r="E6" s="5" t="str">
        <f>+D7</f>
        <v>Desvio Ribas</v>
      </c>
      <c r="F6" s="6" t="s">
        <v>29</v>
      </c>
      <c r="G6" s="6" t="str">
        <f>+E7</f>
        <v>Guarapuava</v>
      </c>
      <c r="H6" s="6" t="str">
        <f>+G7</f>
        <v>Cascavel</v>
      </c>
      <c r="I6" s="5" t="s">
        <v>38</v>
      </c>
      <c r="J6" s="6" t="s">
        <v>10</v>
      </c>
      <c r="K6" s="6" t="str">
        <f>+J7</f>
        <v>Front. Argentina</v>
      </c>
      <c r="L6" s="6" t="str">
        <f>+K7</f>
        <v>J.V. Gonzalez</v>
      </c>
      <c r="M6" s="5" t="str">
        <f>+L7</f>
        <v>Salta</v>
      </c>
      <c r="N6" s="6" t="str">
        <f>+M7</f>
        <v>Socompa</v>
      </c>
      <c r="O6" s="5" t="str">
        <f>+N7</f>
        <v>A. Victoria</v>
      </c>
    </row>
    <row r="7" spans="1:15" ht="16.5" thickBot="1">
      <c r="A7" s="28"/>
      <c r="B7" s="28"/>
      <c r="C7" s="7" t="s">
        <v>27</v>
      </c>
      <c r="D7" s="7" t="s">
        <v>11</v>
      </c>
      <c r="E7" s="7" t="s">
        <v>12</v>
      </c>
      <c r="F7" s="7" t="s">
        <v>30</v>
      </c>
      <c r="G7" s="7" t="s">
        <v>13</v>
      </c>
      <c r="H7" s="22" t="s">
        <v>37</v>
      </c>
      <c r="I7" s="7" t="s">
        <v>14</v>
      </c>
      <c r="J7" s="22" t="s">
        <v>39</v>
      </c>
      <c r="K7" s="7" t="s">
        <v>31</v>
      </c>
      <c r="L7" s="7" t="s">
        <v>15</v>
      </c>
      <c r="M7" s="7" t="s">
        <v>16</v>
      </c>
      <c r="N7" s="7" t="s">
        <v>36</v>
      </c>
      <c r="O7" s="7" t="s">
        <v>17</v>
      </c>
    </row>
    <row r="8" spans="1:15" ht="15.75">
      <c r="A8" s="8" t="s">
        <v>18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>
      <c r="A9" s="9" t="s">
        <v>19</v>
      </c>
      <c r="B9" s="10" t="s">
        <v>20</v>
      </c>
      <c r="C9" s="11">
        <f>+[4]Premissas!C12</f>
        <v>12000000</v>
      </c>
      <c r="D9" s="11">
        <f>+[4]Premissas!D12</f>
        <v>17400000</v>
      </c>
      <c r="E9" s="11">
        <f>+[4]Premissas!E12</f>
        <v>6400000</v>
      </c>
      <c r="F9" s="11">
        <f>+[4]Premissas!F12</f>
        <v>3500000</v>
      </c>
      <c r="G9" s="11">
        <f>+[4]Premissas!G12</f>
        <v>5900000</v>
      </c>
      <c r="H9" s="11">
        <f>+[4]Premissas!H12</f>
        <v>1700000</v>
      </c>
      <c r="I9" s="11">
        <f>+[4]Premissas!I12</f>
        <v>1900000</v>
      </c>
      <c r="J9" s="11">
        <f>+[4]Premissas!J12</f>
        <v>1000000</v>
      </c>
      <c r="K9" s="11">
        <f>+[4]Premissas!K12</f>
        <v>3000000</v>
      </c>
      <c r="L9" s="11">
        <f>+[4]Premissas!L12</f>
        <v>1600000</v>
      </c>
      <c r="M9" s="11">
        <f>+[4]Premissas!M12</f>
        <v>600000</v>
      </c>
      <c r="N9" s="11">
        <f>+[4]Premissas!N12</f>
        <v>1800000</v>
      </c>
      <c r="O9" s="11">
        <f>+[4]Premissas!O12</f>
        <v>2600000</v>
      </c>
    </row>
    <row r="10" spans="1:15">
      <c r="A10" s="12" t="s">
        <v>21</v>
      </c>
      <c r="B10" s="13" t="s">
        <v>22</v>
      </c>
      <c r="C10" s="14">
        <f>[4]Frotas!C56</f>
        <v>108.76</v>
      </c>
      <c r="D10" s="14">
        <f>[4]Frotas!D56</f>
        <v>105.72</v>
      </c>
      <c r="E10" s="14">
        <f>[4]Frotas!E56</f>
        <v>211.9</v>
      </c>
      <c r="F10" s="14">
        <f>[4]Frotas!F56</f>
        <v>233.16</v>
      </c>
      <c r="G10" s="14">
        <f>[4]Frotas!G56</f>
        <v>248</v>
      </c>
      <c r="H10" s="14">
        <f>[4]Frotas!H56</f>
        <v>173.6</v>
      </c>
      <c r="I10" s="14">
        <f>[4]Frotas!I56</f>
        <v>259.74</v>
      </c>
      <c r="J10" s="14">
        <f>[4]Frotas!J56</f>
        <v>291.64999999999998</v>
      </c>
      <c r="K10" s="14">
        <f>[4]Frotas!K56</f>
        <v>557.12</v>
      </c>
      <c r="L10" s="14">
        <f>[4]Frotas!L56</f>
        <v>223.47</v>
      </c>
      <c r="M10" s="14">
        <f>[4]Frotas!M56</f>
        <v>571</v>
      </c>
      <c r="N10" s="14">
        <f>[4]Frotas!N56</f>
        <v>181</v>
      </c>
      <c r="O10" s="14">
        <f>[4]Frotas!O56</f>
        <v>119.25</v>
      </c>
    </row>
    <row r="11" spans="1:15">
      <c r="A11" s="1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>
      <c r="A12" s="9" t="s">
        <v>23</v>
      </c>
      <c r="B12" s="10" t="s">
        <v>24</v>
      </c>
      <c r="C12" s="11">
        <f>[4]Frotas!C57</f>
        <v>1305120</v>
      </c>
      <c r="D12" s="11">
        <f>[4]Frotas!D57</f>
        <v>1839528</v>
      </c>
      <c r="E12" s="11">
        <f>[4]Frotas!E57</f>
        <v>1356160</v>
      </c>
      <c r="F12" s="11">
        <f>[4]Frotas!F57</f>
        <v>816060</v>
      </c>
      <c r="G12" s="11">
        <f>[4]Frotas!G57</f>
        <v>1463200</v>
      </c>
      <c r="H12" s="11">
        <f>[4]Frotas!H57</f>
        <v>295120</v>
      </c>
      <c r="I12" s="11">
        <f>[4]Frotas!I57</f>
        <v>493506</v>
      </c>
      <c r="J12" s="11">
        <f>[4]Frotas!J57</f>
        <v>291650</v>
      </c>
      <c r="K12" s="11">
        <f>[4]Frotas!K57</f>
        <v>1671360</v>
      </c>
      <c r="L12" s="11">
        <f>[4]Frotas!M57</f>
        <v>342600</v>
      </c>
      <c r="M12" s="11">
        <f>[4]Frotas!M57</f>
        <v>342600</v>
      </c>
      <c r="N12" s="11">
        <f>[4]Frotas!N57</f>
        <v>325800</v>
      </c>
      <c r="O12" s="11">
        <f>[4]Frotas!O57</f>
        <v>310050</v>
      </c>
    </row>
    <row r="13" spans="1:15">
      <c r="A13" s="1" t="s">
        <v>33</v>
      </c>
      <c r="B13" s="15" t="s">
        <v>24</v>
      </c>
      <c r="C13" s="23">
        <f>SUM(C12:F12)</f>
        <v>5316868</v>
      </c>
      <c r="D13" s="23"/>
      <c r="E13" s="23"/>
      <c r="F13" s="23"/>
      <c r="G13" s="23">
        <f>+G12+H12:H12</f>
        <v>1758320</v>
      </c>
      <c r="H13" s="23"/>
      <c r="I13" s="23">
        <f>+I12+J12</f>
        <v>785156</v>
      </c>
      <c r="J13" s="23"/>
      <c r="K13" s="23">
        <f>SUM(K12:M12)</f>
        <v>2356560</v>
      </c>
      <c r="L13" s="23"/>
      <c r="M13" s="23"/>
      <c r="N13" s="17">
        <f>+N12</f>
        <v>325800</v>
      </c>
      <c r="O13" s="17">
        <f>+O12</f>
        <v>310050</v>
      </c>
    </row>
    <row r="14" spans="1:15">
      <c r="A14" s="1" t="s">
        <v>35</v>
      </c>
      <c r="B14" s="15" t="s">
        <v>24</v>
      </c>
      <c r="C14" s="23">
        <f>SUM(C13:H13)</f>
        <v>7075188</v>
      </c>
      <c r="D14" s="23"/>
      <c r="E14" s="23"/>
      <c r="F14" s="23"/>
      <c r="G14" s="23"/>
      <c r="H14" s="23"/>
      <c r="I14" s="23">
        <f>+I13</f>
        <v>785156</v>
      </c>
      <c r="J14" s="23"/>
      <c r="K14" s="23">
        <f>+K13</f>
        <v>2356560</v>
      </c>
      <c r="L14" s="23"/>
      <c r="M14" s="23"/>
      <c r="N14" s="23">
        <f>SUM(N13:O13)</f>
        <v>635850</v>
      </c>
      <c r="O14" s="23"/>
    </row>
    <row r="15" spans="1:15" ht="15.75" thickBot="1">
      <c r="A15" s="3" t="s">
        <v>41</v>
      </c>
      <c r="B15" s="13" t="s">
        <v>24</v>
      </c>
      <c r="C15" s="25">
        <f>SUM(C14:O14)</f>
        <v>10852754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>
      <c r="A16" s="1"/>
      <c r="B16" s="15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</row>
    <row r="17" spans="1:15">
      <c r="A17" s="9" t="s">
        <v>23</v>
      </c>
      <c r="B17" s="10" t="s">
        <v>25</v>
      </c>
      <c r="C17" s="11">
        <f>+(([4]Frotas!C61*[4]Premissas!C45+[4]Premissas!C62*[4]Frotas!C62)*[4]Frotas!C56*2*[4]Frotas!C68)/1000+'P9 Q9.3.1 a 9.3.4 Demandas'!C12</f>
        <v>2420606.0640000002</v>
      </c>
      <c r="D17" s="11">
        <f>+(([4]Frotas!D61*[4]Premissas!D45+[4]Premissas!D62*[4]Frotas!D62)*[4]Frotas!D56*2*[4]Frotas!D68)/1000+'P9 Q9.3.1 a 9.3.4 Demandas'!D12</f>
        <v>3411772.5816000002</v>
      </c>
      <c r="E17" s="11">
        <f>+(([4]Frotas!E61*[4]Premissas!E45+[4]Premissas!E62*[4]Frotas!E62)*[4]Frotas!E56*2*[4]Frotas!E68)/1000+'P9 Q9.3.1 a 9.3.4 Demandas'!E12</f>
        <v>2592540.5583999995</v>
      </c>
      <c r="F17" s="11">
        <f>+(([4]Frotas!F61*[4]Premissas!F45+[4]Premissas!F62*[4]Frotas!F62)*[4]Frotas!F56*2*[4]Frotas!F68)/1000+'P9 Q9.3.1 a 9.3.4 Demandas'!F12</f>
        <v>1573331.0375999999</v>
      </c>
      <c r="G17" s="11">
        <f>+(([4]Frotas!G61*[4]Premissas!G45+[4]Premissas!G62*[4]Frotas!G62)*[4]Frotas!G56*2*[4]Frotas!G68)/1000+'P9 Q9.3.1 a 9.3.4 Demandas'!G12</f>
        <v>2797174.1440000003</v>
      </c>
      <c r="H17" s="11">
        <f>+(([4]Frotas!H61*[4]Premissas!H45+[4]Premissas!H62*[4]Frotas!H62)*[4]Frotas!H56*2*[4]Frotas!H68)/1000+'P9 Q9.3.1 a 9.3.4 Demandas'!H12</f>
        <v>564177.77919999999</v>
      </c>
      <c r="I17" s="11">
        <f>+(([4]Frotas!I61*[4]Premissas!I45+[4]Premissas!I62*[4]Frotas!I62)*[4]Frotas!I56*2*[4]Frotas!I68)/1000+'P9 Q9.3.1 a 9.3.4 Demandas'!I12</f>
        <v>915301.68210000009</v>
      </c>
      <c r="J17" s="11">
        <f>+(([4]Frotas!J61*[4]Premissas!J45+[4]Premissas!J62*[4]Frotas!J62)*[4]Frotas!J56*2*[4]Frotas!J68)/1000+'P9 Q9.3.1 a 9.3.4 Demandas'!J12</f>
        <v>540918.88024999993</v>
      </c>
      <c r="K17" s="11">
        <f>+(([4]Frotas!K61*[4]Premissas!K45+[4]Premissas!K62*[4]Frotas!K62)*[4]Frotas!K56*2*[4]Frotas!K68)/1000+'P9 Q9.3.1 a 9.3.4 Demandas'!K12</f>
        <v>3187951.6183040002</v>
      </c>
      <c r="L17" s="11">
        <f>+(([4]Frotas!M61*[4]Premissas!L45+[4]Premissas!L62*[4]Frotas!M62)*[4]Frotas!M56*2*[4]Frotas!M68)/1000+'P9 Q9.3.1 a 9.3.4 Demandas'!L12</f>
        <v>811112.35199999996</v>
      </c>
      <c r="M17" s="11">
        <f>+(([4]Frotas!M61*[4]Premissas!M45+[4]Premissas!M62*[4]Frotas!M62)*[4]Frotas!M56*2*[4]Frotas!M68)/1000+'P9 Q9.3.1 a 9.3.4 Demandas'!M12</f>
        <v>722095.0051200001</v>
      </c>
      <c r="N17" s="11">
        <f>+(([4]Frotas!N61*[4]Premissas!N45+[4]Premissas!N62*[4]Frotas!N62)*[4]Frotas!N56*2*[4]Frotas!N68)/1000+'P9 Q9.3.1 a 9.3.4 Demandas'!N12</f>
        <v>652156.59672000003</v>
      </c>
      <c r="O17" s="11">
        <f>+(([4]Frotas!O61*[4]Premissas!O45+[4]Premissas!O62*[4]Frotas!O62)*[4]Frotas!O56*2*[4]Frotas!O68)/1000+'P9 Q9.3.1 a 9.3.4 Demandas'!O12</f>
        <v>609677.17603199999</v>
      </c>
    </row>
    <row r="18" spans="1:15">
      <c r="A18" s="1" t="s">
        <v>33</v>
      </c>
      <c r="B18" s="15" t="s">
        <v>25</v>
      </c>
      <c r="C18" s="23">
        <f>SUM(C17:F17)</f>
        <v>9998250.2415999994</v>
      </c>
      <c r="D18" s="23"/>
      <c r="E18" s="23"/>
      <c r="F18" s="23"/>
      <c r="G18" s="23">
        <f>+G17+H17</f>
        <v>3361351.9232000001</v>
      </c>
      <c r="H18" s="23"/>
      <c r="I18" s="23">
        <f>+I17+J17</f>
        <v>1456220.56235</v>
      </c>
      <c r="J18" s="23"/>
      <c r="K18" s="23">
        <f>SUM(K17:M17)</f>
        <v>4721158.9754240001</v>
      </c>
      <c r="L18" s="23"/>
      <c r="M18" s="23"/>
      <c r="N18" s="17">
        <f>+N17</f>
        <v>652156.59672000003</v>
      </c>
      <c r="O18" s="17">
        <f>+O17</f>
        <v>609677.17603199999</v>
      </c>
    </row>
    <row r="19" spans="1:15">
      <c r="A19" s="1" t="s">
        <v>35</v>
      </c>
      <c r="B19" s="15" t="s">
        <v>25</v>
      </c>
      <c r="C19" s="23">
        <f>SUM(C18:H18)</f>
        <v>13359602.164799999</v>
      </c>
      <c r="D19" s="23"/>
      <c r="E19" s="23"/>
      <c r="F19" s="23"/>
      <c r="G19" s="23"/>
      <c r="H19" s="23"/>
      <c r="I19" s="23">
        <f>+I18</f>
        <v>1456220.56235</v>
      </c>
      <c r="J19" s="23"/>
      <c r="K19" s="23">
        <f>+K18</f>
        <v>4721158.9754240001</v>
      </c>
      <c r="L19" s="23"/>
      <c r="M19" s="23"/>
      <c r="N19" s="23">
        <f>SUM(N18:O18)</f>
        <v>1261833.772752</v>
      </c>
      <c r="O19" s="23"/>
    </row>
    <row r="20" spans="1:15" ht="15.75" thickBot="1">
      <c r="A20" s="3" t="s">
        <v>41</v>
      </c>
      <c r="B20" s="18" t="s">
        <v>25</v>
      </c>
      <c r="C20" s="24">
        <f>SUM(C19:O19)</f>
        <v>20798815.475326002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>
      <c r="A21" s="1" t="s">
        <v>40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4" spans="1:15" ht="15.75">
      <c r="A24" s="32" t="s">
        <v>43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6.5" thickBot="1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.75">
      <c r="A26" s="26" t="s">
        <v>34</v>
      </c>
      <c r="B26" s="26" t="s">
        <v>0</v>
      </c>
      <c r="C26" s="29" t="s">
        <v>26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ht="15.75">
      <c r="A27" s="27"/>
      <c r="B27" s="27"/>
      <c r="C27" s="30" t="s">
        <v>1</v>
      </c>
      <c r="D27" s="30"/>
      <c r="E27" s="30"/>
      <c r="F27" s="30"/>
      <c r="G27" s="30"/>
      <c r="H27" s="30"/>
      <c r="I27" s="30" t="s">
        <v>2</v>
      </c>
      <c r="J27" s="30"/>
      <c r="K27" s="30" t="s">
        <v>3</v>
      </c>
      <c r="L27" s="30"/>
      <c r="M27" s="30"/>
      <c r="N27" s="30" t="s">
        <v>4</v>
      </c>
      <c r="O27" s="30"/>
    </row>
    <row r="28" spans="1:15" ht="15.75">
      <c r="A28" s="27"/>
      <c r="B28" s="27"/>
      <c r="C28" s="31" t="s">
        <v>28</v>
      </c>
      <c r="D28" s="31"/>
      <c r="E28" s="31"/>
      <c r="F28" s="31"/>
      <c r="G28" s="30" t="s">
        <v>5</v>
      </c>
      <c r="H28" s="30"/>
      <c r="I28" s="31" t="s">
        <v>6</v>
      </c>
      <c r="J28" s="31"/>
      <c r="K28" s="31" t="s">
        <v>32</v>
      </c>
      <c r="L28" s="31"/>
      <c r="M28" s="31"/>
      <c r="N28" s="4" t="s">
        <v>7</v>
      </c>
      <c r="O28" s="4" t="s">
        <v>8</v>
      </c>
    </row>
    <row r="29" spans="1:15" ht="15.75">
      <c r="A29" s="27"/>
      <c r="B29" s="27"/>
      <c r="C29" s="5" t="s">
        <v>9</v>
      </c>
      <c r="D29" s="21" t="str">
        <f>+C30</f>
        <v>Iguaçu</v>
      </c>
      <c r="E29" s="5" t="str">
        <f>+D30</f>
        <v>Desvio Ribas</v>
      </c>
      <c r="F29" s="21" t="s">
        <v>29</v>
      </c>
      <c r="G29" s="21" t="str">
        <f>+E30</f>
        <v>Guarapuava</v>
      </c>
      <c r="H29" s="21" t="str">
        <f>+G30</f>
        <v>Cascavel</v>
      </c>
      <c r="I29" s="5" t="s">
        <v>38</v>
      </c>
      <c r="J29" s="21" t="s">
        <v>10</v>
      </c>
      <c r="K29" s="21" t="str">
        <f>+J30</f>
        <v>Front. Argentina</v>
      </c>
      <c r="L29" s="21" t="str">
        <f>+K30</f>
        <v>J.V. Gonzalez</v>
      </c>
      <c r="M29" s="5" t="str">
        <f>+L30</f>
        <v>Salta</v>
      </c>
      <c r="N29" s="21" t="str">
        <f>+M30</f>
        <v>Socompa</v>
      </c>
      <c r="O29" s="5" t="str">
        <f>+N30</f>
        <v>A. Victoria</v>
      </c>
    </row>
    <row r="30" spans="1:15" ht="16.5" thickBot="1">
      <c r="A30" s="28"/>
      <c r="B30" s="28"/>
      <c r="C30" s="22" t="s">
        <v>27</v>
      </c>
      <c r="D30" s="22" t="s">
        <v>11</v>
      </c>
      <c r="E30" s="22" t="s">
        <v>12</v>
      </c>
      <c r="F30" s="22" t="s">
        <v>30</v>
      </c>
      <c r="G30" s="22" t="s">
        <v>13</v>
      </c>
      <c r="H30" s="22" t="s">
        <v>37</v>
      </c>
      <c r="I30" s="22" t="s">
        <v>14</v>
      </c>
      <c r="J30" s="22" t="s">
        <v>39</v>
      </c>
      <c r="K30" s="22" t="s">
        <v>31</v>
      </c>
      <c r="L30" s="22" t="s">
        <v>15</v>
      </c>
      <c r="M30" s="22" t="s">
        <v>16</v>
      </c>
      <c r="N30" s="22" t="s">
        <v>36</v>
      </c>
      <c r="O30" s="22" t="s">
        <v>17</v>
      </c>
    </row>
    <row r="31" spans="1:15" ht="15.75">
      <c r="A31" s="8" t="s">
        <v>18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>
      <c r="A32" s="9" t="s">
        <v>19</v>
      </c>
      <c r="B32" s="10" t="s">
        <v>20</v>
      </c>
      <c r="C32" s="11">
        <f>+[4]Premissas!C13</f>
        <v>15000000</v>
      </c>
      <c r="D32" s="11">
        <f>+[4]Premissas!D13</f>
        <v>21100000</v>
      </c>
      <c r="E32" s="11">
        <f>+[4]Premissas!E13</f>
        <v>9100000</v>
      </c>
      <c r="F32" s="11">
        <f>+[4]Premissas!F13</f>
        <v>4500000</v>
      </c>
      <c r="G32" s="11">
        <f>+[4]Premissas!G13</f>
        <v>8500000</v>
      </c>
      <c r="H32" s="11">
        <f>+[4]Premissas!H13</f>
        <v>3100000</v>
      </c>
      <c r="I32" s="11">
        <f>+[4]Premissas!I13</f>
        <v>3300000</v>
      </c>
      <c r="J32" s="11">
        <f>+[4]Premissas!J13</f>
        <v>1500000</v>
      </c>
      <c r="K32" s="11">
        <f>+[4]Premissas!K13</f>
        <v>3800000</v>
      </c>
      <c r="L32" s="11">
        <f>+[4]Premissas!L13</f>
        <v>2000000</v>
      </c>
      <c r="M32" s="11">
        <f>+[4]Premissas!M13</f>
        <v>700000</v>
      </c>
      <c r="N32" s="11">
        <f>+[4]Premissas!N13</f>
        <v>1900000</v>
      </c>
      <c r="O32" s="11">
        <f>+[4]Premissas!O13</f>
        <v>2700000</v>
      </c>
    </row>
    <row r="33" spans="1:15">
      <c r="A33" s="12" t="s">
        <v>21</v>
      </c>
      <c r="B33" s="13" t="s">
        <v>22</v>
      </c>
      <c r="C33" s="14">
        <f>[4]Frotas!C99</f>
        <v>108.76</v>
      </c>
      <c r="D33" s="14">
        <f>[4]Frotas!D99</f>
        <v>105.72</v>
      </c>
      <c r="E33" s="14">
        <f>[4]Frotas!E99</f>
        <v>211.9</v>
      </c>
      <c r="F33" s="14">
        <f>[4]Frotas!F99</f>
        <v>233.16</v>
      </c>
      <c r="G33" s="14">
        <f>[4]Frotas!G99</f>
        <v>248</v>
      </c>
      <c r="H33" s="14">
        <f>[4]Frotas!H99</f>
        <v>173.6</v>
      </c>
      <c r="I33" s="14">
        <f>[4]Frotas!I99</f>
        <v>259.74</v>
      </c>
      <c r="J33" s="14">
        <f>[4]Frotas!J99</f>
        <v>291.64999999999998</v>
      </c>
      <c r="K33" s="14">
        <f>[4]Frotas!K99</f>
        <v>557.12</v>
      </c>
      <c r="L33" s="14">
        <f>[4]Frotas!L99</f>
        <v>223.47</v>
      </c>
      <c r="M33" s="14">
        <f>[4]Frotas!M99</f>
        <v>571</v>
      </c>
      <c r="N33" s="14">
        <f>[4]Frotas!N99</f>
        <v>181</v>
      </c>
      <c r="O33" s="14">
        <f>[4]Frotas!O99</f>
        <v>119.25</v>
      </c>
    </row>
    <row r="34" spans="1:15">
      <c r="A34" s="1"/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>
      <c r="A35" s="9" t="s">
        <v>23</v>
      </c>
      <c r="B35" s="10" t="s">
        <v>24</v>
      </c>
      <c r="C35" s="11">
        <f>[4]Frotas!C100</f>
        <v>1631400</v>
      </c>
      <c r="D35" s="11">
        <f>[4]Frotas!D100</f>
        <v>2230692</v>
      </c>
      <c r="E35" s="11">
        <f>[4]Frotas!E100</f>
        <v>1928290</v>
      </c>
      <c r="F35" s="11">
        <f>[4]Frotas!F100</f>
        <v>1049220</v>
      </c>
      <c r="G35" s="11">
        <f>[4]Frotas!G100</f>
        <v>2108000</v>
      </c>
      <c r="H35" s="11">
        <f>[4]Frotas!H100</f>
        <v>538160</v>
      </c>
      <c r="I35" s="11">
        <f>[4]Frotas!I100</f>
        <v>857142</v>
      </c>
      <c r="J35" s="11">
        <f>[4]Frotas!J100</f>
        <v>437475</v>
      </c>
      <c r="K35" s="11">
        <f>[4]Frotas!K100</f>
        <v>2117056</v>
      </c>
      <c r="L35" s="11">
        <f>[4]Frotas!L100</f>
        <v>446940</v>
      </c>
      <c r="M35" s="11">
        <f>[4]Frotas!M100</f>
        <v>399700</v>
      </c>
      <c r="N35" s="11">
        <f>[4]Frotas!N100</f>
        <v>343900</v>
      </c>
      <c r="O35" s="11">
        <f>[4]Frotas!O100</f>
        <v>321975</v>
      </c>
    </row>
    <row r="36" spans="1:15">
      <c r="A36" s="1" t="s">
        <v>33</v>
      </c>
      <c r="B36" s="15" t="s">
        <v>24</v>
      </c>
      <c r="C36" s="23">
        <f>SUM(C35:F35)</f>
        <v>6839602</v>
      </c>
      <c r="D36" s="23"/>
      <c r="E36" s="23"/>
      <c r="F36" s="23"/>
      <c r="G36" s="23">
        <f>+G35+H35:H35</f>
        <v>2646160</v>
      </c>
      <c r="H36" s="23"/>
      <c r="I36" s="23">
        <f>+I35+J35</f>
        <v>1294617</v>
      </c>
      <c r="J36" s="23"/>
      <c r="K36" s="23">
        <f>SUM(K35:M35)</f>
        <v>2963696</v>
      </c>
      <c r="L36" s="23"/>
      <c r="M36" s="23"/>
      <c r="N36" s="17">
        <f>+N35</f>
        <v>343900</v>
      </c>
      <c r="O36" s="17">
        <f>+O35</f>
        <v>321975</v>
      </c>
    </row>
    <row r="37" spans="1:15">
      <c r="A37" s="1" t="s">
        <v>35</v>
      </c>
      <c r="B37" s="15" t="s">
        <v>24</v>
      </c>
      <c r="C37" s="23">
        <f>SUM(C36:H36)</f>
        <v>9485762</v>
      </c>
      <c r="D37" s="23"/>
      <c r="E37" s="23"/>
      <c r="F37" s="23"/>
      <c r="G37" s="23"/>
      <c r="H37" s="23"/>
      <c r="I37" s="23">
        <f>+I36</f>
        <v>1294617</v>
      </c>
      <c r="J37" s="23"/>
      <c r="K37" s="23">
        <f>+K36</f>
        <v>2963696</v>
      </c>
      <c r="L37" s="23"/>
      <c r="M37" s="23"/>
      <c r="N37" s="23">
        <f>SUM(N36:O36)</f>
        <v>665875</v>
      </c>
      <c r="O37" s="23"/>
    </row>
    <row r="38" spans="1:15" ht="15.75" thickBot="1">
      <c r="A38" s="3" t="s">
        <v>41</v>
      </c>
      <c r="B38" s="13" t="s">
        <v>24</v>
      </c>
      <c r="C38" s="25">
        <f>SUM(C37:O37)</f>
        <v>14409950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1"/>
      <c r="B39" s="15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>
      <c r="A40" s="9" t="s">
        <v>23</v>
      </c>
      <c r="B40" s="10" t="s">
        <v>25</v>
      </c>
      <c r="C40" s="11">
        <f>+(([4]Frotas!C104*[4]Premissas!C45+[4]Premissas!C62*[4]Frotas!C105)*[4]Frotas!C99*2*[4]Frotas!C111)/1000+'P9 Q9.3.1 a 9.3.4 Demandas'!C35</f>
        <v>3025757.58</v>
      </c>
      <c r="D40" s="11">
        <f>+(([4]Frotas!D104*[4]Premissas!D45+[4]Premissas!D62*[4]Frotas!D105)*[4]Frotas!D99*2*[4]Frotas!D111)/1000+'P9 Q9.3.1 a 9.3.4 Demandas'!D35</f>
        <v>4137267.6239999998</v>
      </c>
      <c r="E40" s="11">
        <f>+(([4]Frotas!E104*[4]Premissas!E45+[4]Premissas!E62*[4]Frotas!E105)*[4]Frotas!E99*2*[4]Frotas!E111)/1000+'P9 Q9.3.1 a 9.3.4 Demandas'!E35</f>
        <v>3686280.2080000001</v>
      </c>
      <c r="F40" s="11">
        <f>+(([4]Frotas!F104*[4]Premissas!F45+[4]Premissas!F62*[4]Frotas!F105)*[4]Frotas!F99*2*[4]Frotas!F111)/1000+'P9 Q9.3.1 a 9.3.4 Demandas'!F35</f>
        <v>2022854.1912</v>
      </c>
      <c r="G40" s="11">
        <f>+(([4]Frotas!G104*[4]Premissas!G45+[4]Premissas!G62*[4]Frotas!G105)*[4]Frotas!G99*2*[4]Frotas!G111)/1000+'P9 Q9.3.1 a 9.3.4 Demandas'!G35</f>
        <v>4029817.4720000001</v>
      </c>
      <c r="H40" s="11">
        <f>+(([4]Frotas!H104*[4]Premissas!H45+[4]Premissas!H62*[4]Frotas!H105)*[4]Frotas!H99*2*[4]Frotas!H111)/1000+'P9 Q9.3.1 a 9.3.4 Demandas'!H35</f>
        <v>1028786.9312</v>
      </c>
      <c r="I40" s="11">
        <f>+(([4]Frotas!I104*[4]Premissas!I45+[4]Premissas!I62*[4]Frotas!I105)*[4]Frotas!I99*2*[4]Frotas!I111)/1000+'P9 Q9.3.1 a 9.3.4 Demandas'!I35</f>
        <v>1589741.2674</v>
      </c>
      <c r="J40" s="11">
        <f>+(([4]Frotas!J104*[4]Premissas!J45+[4]Premissas!J62*[4]Frotas!J105)*[4]Frotas!J99*2*[4]Frotas!J111)/1000+'P9 Q9.3.1 a 9.3.4 Demandas'!J35</f>
        <v>811384.88249999995</v>
      </c>
      <c r="K40" s="11">
        <f>+(([4]Frotas!K104*[4]Premissas!K45+[4]Premissas!K62*[4]Frotas!K105)*[4]Frotas!K99*2*[4]Frotas!K111)/1000+'P9 Q9.3.1 a 9.3.4 Demandas'!K35</f>
        <v>4038067.7117439997</v>
      </c>
      <c r="L40" s="11">
        <f>+(([4]Frotas!L104*[4]Premissas!L45+[4]Premissas!L62*[4]Frotas!L105)*[4]Frotas!L99*2*[4]Frotas!L111)/1000+'P9 Q9.3.1 a 9.3.4 Demandas'!L35</f>
        <v>852488.88660000009</v>
      </c>
      <c r="M40" s="11">
        <f>+(([4]Frotas!M104*[4]Premissas!M45+[4]Premissas!M62*[4]Frotas!M105)*[4]Frotas!M99*2*[4]Frotas!M111)/1000+'P9 Q9.3.1 a 9.3.4 Demandas'!M35</f>
        <v>842444.17264</v>
      </c>
      <c r="N40" s="11">
        <f>+(([4]Frotas!N104*[4]Premissas!N45+[4]Premissas!N62*[4]Frotas!N105)*[4]Frotas!N99*2*[4]Frotas!N111)/1000+'P9 Q9.3.1 a 9.3.4 Demandas'!N35</f>
        <v>688388.79155199998</v>
      </c>
      <c r="O40" s="11">
        <f>+(([4]Frotas!O104*[4]Premissas!O45+[4]Premissas!O62*[4]Frotas!O105)*[4]Frotas!O99*2*[4]Frotas!O111)/1000+'P9 Q9.3.1 a 9.3.4 Demandas'!O35</f>
        <v>633125.45808000001</v>
      </c>
    </row>
    <row r="41" spans="1:15">
      <c r="A41" s="1" t="s">
        <v>33</v>
      </c>
      <c r="B41" s="15" t="s">
        <v>25</v>
      </c>
      <c r="C41" s="23">
        <f>SUM(C40:F40)</f>
        <v>12872159.6032</v>
      </c>
      <c r="D41" s="23"/>
      <c r="E41" s="23"/>
      <c r="F41" s="23"/>
      <c r="G41" s="23">
        <f>+G40+H40:H40</f>
        <v>5058604.4032000005</v>
      </c>
      <c r="H41" s="23"/>
      <c r="I41" s="23">
        <f>+I40+J40</f>
        <v>2401126.1499000001</v>
      </c>
      <c r="J41" s="23"/>
      <c r="K41" s="23">
        <f>SUM(K40:M40)</f>
        <v>5733000.7709839996</v>
      </c>
      <c r="L41" s="23"/>
      <c r="M41" s="23"/>
      <c r="N41" s="17">
        <f>+N40</f>
        <v>688388.79155199998</v>
      </c>
      <c r="O41" s="17">
        <f>+O40</f>
        <v>633125.45808000001</v>
      </c>
    </row>
    <row r="42" spans="1:15">
      <c r="A42" s="1" t="s">
        <v>35</v>
      </c>
      <c r="B42" s="15" t="s">
        <v>25</v>
      </c>
      <c r="C42" s="23">
        <f>SUM(C41:H41)</f>
        <v>17930764.0064</v>
      </c>
      <c r="D42" s="23"/>
      <c r="E42" s="23"/>
      <c r="F42" s="23"/>
      <c r="G42" s="23"/>
      <c r="H42" s="23"/>
      <c r="I42" s="23">
        <f>+I41</f>
        <v>2401126.1499000001</v>
      </c>
      <c r="J42" s="23"/>
      <c r="K42" s="23">
        <f>+K41</f>
        <v>5733000.7709839996</v>
      </c>
      <c r="L42" s="23"/>
      <c r="M42" s="23"/>
      <c r="N42" s="23">
        <f>SUM(N41:O41)</f>
        <v>1321514.249632</v>
      </c>
      <c r="O42" s="23"/>
    </row>
    <row r="43" spans="1:15" ht="15.75" thickBot="1">
      <c r="A43" s="3" t="s">
        <v>41</v>
      </c>
      <c r="B43" s="18" t="s">
        <v>25</v>
      </c>
      <c r="C43" s="24">
        <f>SUM(C42:O42)</f>
        <v>27386405.176916003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>
      <c r="A44" s="1" t="s">
        <v>40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7" spans="1:15" ht="15.75">
      <c r="A47" s="32" t="s">
        <v>44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 thickBot="1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ht="15.75">
      <c r="A49" s="26" t="s">
        <v>34</v>
      </c>
      <c r="B49" s="26" t="s">
        <v>0</v>
      </c>
      <c r="C49" s="29" t="s">
        <v>26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ht="15.75">
      <c r="A50" s="27"/>
      <c r="B50" s="27"/>
      <c r="C50" s="30" t="s">
        <v>1</v>
      </c>
      <c r="D50" s="30"/>
      <c r="E50" s="30"/>
      <c r="F50" s="30"/>
      <c r="G50" s="30"/>
      <c r="H50" s="30"/>
      <c r="I50" s="30" t="s">
        <v>2</v>
      </c>
      <c r="J50" s="30"/>
      <c r="K50" s="30" t="s">
        <v>3</v>
      </c>
      <c r="L50" s="30"/>
      <c r="M50" s="30"/>
      <c r="N50" s="30" t="s">
        <v>4</v>
      </c>
      <c r="O50" s="30"/>
    </row>
    <row r="51" spans="1:15" ht="15.75">
      <c r="A51" s="27"/>
      <c r="B51" s="27"/>
      <c r="C51" s="31" t="s">
        <v>28</v>
      </c>
      <c r="D51" s="31"/>
      <c r="E51" s="31"/>
      <c r="F51" s="31"/>
      <c r="G51" s="30" t="s">
        <v>5</v>
      </c>
      <c r="H51" s="30"/>
      <c r="I51" s="31" t="s">
        <v>6</v>
      </c>
      <c r="J51" s="31"/>
      <c r="K51" s="31" t="s">
        <v>32</v>
      </c>
      <c r="L51" s="31"/>
      <c r="M51" s="31"/>
      <c r="N51" s="4" t="s">
        <v>7</v>
      </c>
      <c r="O51" s="4" t="s">
        <v>8</v>
      </c>
    </row>
    <row r="52" spans="1:15" ht="15.75">
      <c r="A52" s="27"/>
      <c r="B52" s="27"/>
      <c r="C52" s="5" t="s">
        <v>9</v>
      </c>
      <c r="D52" s="21" t="str">
        <f>+C53</f>
        <v>Iguaçu</v>
      </c>
      <c r="E52" s="5" t="str">
        <f>+D53</f>
        <v>Desvio Ribas</v>
      </c>
      <c r="F52" s="21" t="s">
        <v>29</v>
      </c>
      <c r="G52" s="21" t="str">
        <f>+E53</f>
        <v>Guarapuava</v>
      </c>
      <c r="H52" s="21" t="str">
        <f>+G53</f>
        <v>Cascavel</v>
      </c>
      <c r="I52" s="5" t="s">
        <v>38</v>
      </c>
      <c r="J52" s="21" t="s">
        <v>10</v>
      </c>
      <c r="K52" s="21" t="str">
        <f>+J53</f>
        <v>Front. Argentina</v>
      </c>
      <c r="L52" s="21" t="str">
        <f>+K53</f>
        <v>J.V. Gonzalez</v>
      </c>
      <c r="M52" s="5" t="str">
        <f>+L53</f>
        <v>Salta</v>
      </c>
      <c r="N52" s="21" t="str">
        <f>+M53</f>
        <v>Socompa</v>
      </c>
      <c r="O52" s="5" t="str">
        <f>+N53</f>
        <v>A. Victoria</v>
      </c>
    </row>
    <row r="53" spans="1:15" ht="16.5" thickBot="1">
      <c r="A53" s="28"/>
      <c r="B53" s="28"/>
      <c r="C53" s="22" t="s">
        <v>27</v>
      </c>
      <c r="D53" s="22" t="s">
        <v>11</v>
      </c>
      <c r="E53" s="22" t="s">
        <v>12</v>
      </c>
      <c r="F53" s="22" t="s">
        <v>30</v>
      </c>
      <c r="G53" s="22" t="s">
        <v>13</v>
      </c>
      <c r="H53" s="22" t="s">
        <v>37</v>
      </c>
      <c r="I53" s="22" t="s">
        <v>14</v>
      </c>
      <c r="J53" s="22" t="s">
        <v>39</v>
      </c>
      <c r="K53" s="22" t="s">
        <v>31</v>
      </c>
      <c r="L53" s="22" t="s">
        <v>15</v>
      </c>
      <c r="M53" s="22" t="s">
        <v>16</v>
      </c>
      <c r="N53" s="22" t="s">
        <v>36</v>
      </c>
      <c r="O53" s="22" t="s">
        <v>17</v>
      </c>
    </row>
    <row r="54" spans="1:15" ht="15.75">
      <c r="A54" s="8" t="s">
        <v>18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9" t="s">
        <v>19</v>
      </c>
      <c r="B55" s="10" t="s">
        <v>20</v>
      </c>
      <c r="C55" s="11">
        <f>+[4]Premissas!C14</f>
        <v>18700000</v>
      </c>
      <c r="D55" s="11">
        <f>+[4]Premissas!D14</f>
        <v>25000000</v>
      </c>
      <c r="E55" s="11">
        <f>+[4]Premissas!E14</f>
        <v>12000000</v>
      </c>
      <c r="F55" s="11">
        <f>+[4]Premissas!F14</f>
        <v>5500000</v>
      </c>
      <c r="G55" s="11">
        <f>+[4]Premissas!G14</f>
        <v>11200000</v>
      </c>
      <c r="H55" s="11">
        <f>+[4]Premissas!H14</f>
        <v>4200000</v>
      </c>
      <c r="I55" s="11">
        <f>+[4]Premissas!I14</f>
        <v>4300000</v>
      </c>
      <c r="J55" s="11">
        <f>+[4]Premissas!J14</f>
        <v>2000000</v>
      </c>
      <c r="K55" s="11">
        <f>+[4]Premissas!K14</f>
        <v>4600000</v>
      </c>
      <c r="L55" s="11">
        <f>+[4]Premissas!L14</f>
        <v>3500000</v>
      </c>
      <c r="M55" s="11">
        <f>+[4]Premissas!M14</f>
        <v>800000</v>
      </c>
      <c r="N55" s="11">
        <f>+[4]Premissas!N14</f>
        <v>2000000</v>
      </c>
      <c r="O55" s="11">
        <f>+[4]Premissas!O14</f>
        <v>2800000</v>
      </c>
    </row>
    <row r="56" spans="1:15">
      <c r="A56" s="12" t="s">
        <v>21</v>
      </c>
      <c r="B56" s="13" t="s">
        <v>22</v>
      </c>
      <c r="C56" s="14">
        <f>+[4]Frotas!C142</f>
        <v>108.76</v>
      </c>
      <c r="D56" s="14">
        <f>+[4]Frotas!D142</f>
        <v>105.72</v>
      </c>
      <c r="E56" s="14">
        <f>+[4]Frotas!E142</f>
        <v>211.9</v>
      </c>
      <c r="F56" s="14">
        <f>+[4]Frotas!F142</f>
        <v>233.16</v>
      </c>
      <c r="G56" s="14">
        <f>+[4]Frotas!G142</f>
        <v>248</v>
      </c>
      <c r="H56" s="14">
        <f>+[4]Frotas!H142</f>
        <v>173.6</v>
      </c>
      <c r="I56" s="14">
        <f>+[4]Frotas!I142</f>
        <v>259.74</v>
      </c>
      <c r="J56" s="14">
        <f>+[4]Frotas!J142</f>
        <v>291.64999999999998</v>
      </c>
      <c r="K56" s="14">
        <f>+[4]Frotas!K142</f>
        <v>557.12</v>
      </c>
      <c r="L56" s="14">
        <f>+[4]Frotas!L142</f>
        <v>223.47</v>
      </c>
      <c r="M56" s="14">
        <f>+[4]Frotas!M142</f>
        <v>571</v>
      </c>
      <c r="N56" s="14">
        <f>+[4]Frotas!N142</f>
        <v>181</v>
      </c>
      <c r="O56" s="14">
        <f>+[4]Frotas!O142</f>
        <v>119.25</v>
      </c>
    </row>
    <row r="57" spans="1:15">
      <c r="A57" s="1"/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>
      <c r="A58" s="9" t="s">
        <v>23</v>
      </c>
      <c r="B58" s="10" t="s">
        <v>24</v>
      </c>
      <c r="C58" s="11">
        <f>[4]Frotas!C143</f>
        <v>2033812</v>
      </c>
      <c r="D58" s="11">
        <f>[4]Frotas!D143</f>
        <v>2643000</v>
      </c>
      <c r="E58" s="11">
        <f>[4]Frotas!E143</f>
        <v>2542800</v>
      </c>
      <c r="F58" s="11">
        <f>[4]Frotas!F143</f>
        <v>1282380</v>
      </c>
      <c r="G58" s="11">
        <f>[4]Frotas!G143</f>
        <v>2777600</v>
      </c>
      <c r="H58" s="11">
        <f>[4]Frotas!H143</f>
        <v>729120</v>
      </c>
      <c r="I58" s="11">
        <f>[4]Frotas!I143</f>
        <v>1116882</v>
      </c>
      <c r="J58" s="11">
        <f>[4]Frotas!J143</f>
        <v>583300</v>
      </c>
      <c r="K58" s="11">
        <f>[4]Frotas!K143</f>
        <v>2562752</v>
      </c>
      <c r="L58" s="11">
        <f>[4]Frotas!L143</f>
        <v>782145</v>
      </c>
      <c r="M58" s="11">
        <f>[4]Frotas!M143</f>
        <v>456800</v>
      </c>
      <c r="N58" s="11">
        <f>[4]Frotas!N143</f>
        <v>362000</v>
      </c>
      <c r="O58" s="11">
        <f>[4]Frotas!O143</f>
        <v>333900</v>
      </c>
    </row>
    <row r="59" spans="1:15">
      <c r="A59" s="1" t="s">
        <v>33</v>
      </c>
      <c r="B59" s="15" t="s">
        <v>24</v>
      </c>
      <c r="C59" s="23">
        <f>SUM(C58:F58)</f>
        <v>8501992</v>
      </c>
      <c r="D59" s="23"/>
      <c r="E59" s="23"/>
      <c r="F59" s="23"/>
      <c r="G59" s="23">
        <f>+G58+H58:H58</f>
        <v>3506720</v>
      </c>
      <c r="H59" s="23"/>
      <c r="I59" s="23">
        <f>+I58+J58</f>
        <v>1700182</v>
      </c>
      <c r="J59" s="23"/>
      <c r="K59" s="23">
        <f>SUM(K58:M58)</f>
        <v>3801697</v>
      </c>
      <c r="L59" s="23"/>
      <c r="M59" s="23"/>
      <c r="N59" s="17">
        <f>+N58</f>
        <v>362000</v>
      </c>
      <c r="O59" s="17">
        <f>+O58</f>
        <v>333900</v>
      </c>
    </row>
    <row r="60" spans="1:15">
      <c r="A60" s="1" t="s">
        <v>35</v>
      </c>
      <c r="B60" s="15" t="s">
        <v>24</v>
      </c>
      <c r="C60" s="23">
        <f>SUM(C59:H59)</f>
        <v>12008712</v>
      </c>
      <c r="D60" s="23"/>
      <c r="E60" s="23"/>
      <c r="F60" s="23"/>
      <c r="G60" s="23"/>
      <c r="H60" s="23"/>
      <c r="I60" s="23">
        <f>+I59</f>
        <v>1700182</v>
      </c>
      <c r="J60" s="23"/>
      <c r="K60" s="23">
        <f>+K59</f>
        <v>3801697</v>
      </c>
      <c r="L60" s="23"/>
      <c r="M60" s="23"/>
      <c r="N60" s="23">
        <f>SUM(N59:O59)</f>
        <v>695900</v>
      </c>
      <c r="O60" s="23"/>
    </row>
    <row r="61" spans="1:15" ht="15.75" thickBot="1">
      <c r="A61" s="3" t="s">
        <v>41</v>
      </c>
      <c r="B61" s="13" t="s">
        <v>24</v>
      </c>
      <c r="C61" s="25">
        <f>SUM(C60:O60)</f>
        <v>18206491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</row>
    <row r="62" spans="1:15">
      <c r="A62" s="1"/>
      <c r="B62" s="15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1:15">
      <c r="A63" s="9" t="s">
        <v>23</v>
      </c>
      <c r="B63" s="10" t="s">
        <v>25</v>
      </c>
      <c r="C63" s="11">
        <f>+(([4]Frotas!C147*[4]Premissas!C45+[4]Premissas!C62*[4]Frotas!C148)*[4]Frotas!C142*2*[4]Frotas!C154)/1000+'P9 Q9.3.1 a 9.3.4 Demandas'!C58</f>
        <v>3772114.3792000003</v>
      </c>
      <c r="D63" s="11">
        <f>+(([4]Frotas!D147*[4]Premissas!D45+[4]Premissas!D62*[4]Frotas!D148)*[4]Frotas!D142*2*[4]Frotas!D154)/1000+'P9 Q9.3.1 a 9.3.4 Demandas'!D58</f>
        <v>4901975.2716000006</v>
      </c>
      <c r="E63" s="11">
        <f>+(([4]Frotas!E147*[4]Premissas!E45+[4]Premissas!E62*[4]Frotas!E148)*[4]Frotas!E142*2*[4]Frotas!E154)/1000+'P9 Q9.3.1 a 9.3.4 Demandas'!E58</f>
        <v>4861019.9040000001</v>
      </c>
      <c r="F63" s="11">
        <f>+(([4]Frotas!F147*[4]Premissas!F45+[4]Premissas!F62*[4]Frotas!F148)*[4]Frotas!F142*2*[4]Frotas!F154)/1000+'P9 Q9.3.1 a 9.3.4 Demandas'!F58</f>
        <v>2472377.3448000001</v>
      </c>
      <c r="G63" s="11">
        <f>+(([4]Frotas!G147*[4]Premissas!G45+[4]Premissas!G62*[4]Frotas!G148)*[4]Frotas!G142*2*[4]Frotas!G154)/1000+'P9 Q9.3.1 a 9.3.4 Demandas'!G58</f>
        <v>5309890.3040000005</v>
      </c>
      <c r="H63" s="11">
        <f>+(([4]Frotas!H147*[4]Premissas!H45+[4]Premissas!H62*[4]Frotas!H148)*[4]Frotas!H142*2*[4]Frotas!H154)/1000+'P9 Q9.3.1 a 9.3.4 Demandas'!H58</f>
        <v>1393844.1216000002</v>
      </c>
      <c r="I63" s="11">
        <f>+(([4]Frotas!I147*[4]Premissas!I45+[4]Premissas!I62*[4]Frotas!I148)*[4]Frotas!I142*2*[4]Frotas!I154)/1000+'P9 Q9.3.1 a 9.3.4 Demandas'!I58</f>
        <v>2071477.1493000002</v>
      </c>
      <c r="J63" s="11">
        <f>+(([4]Frotas!J147*[4]Premissas!J45+[4]Premissas!J62*[4]Frotas!J148)*[4]Frotas!J142*2*[4]Frotas!J154)/1000+'P9 Q9.3.1 a 9.3.4 Demandas'!J58</f>
        <v>1081850.88475</v>
      </c>
      <c r="K63" s="11">
        <f>+(([4]Frotas!K147*[4]Premissas!K45+[4]Premissas!K62*[4]Frotas!K148)*[4]Frotas!K142*2*[4]Frotas!K154)/1000+'P9 Q9.3.1 a 9.3.4 Demandas'!K58</f>
        <v>4888183.8051840002</v>
      </c>
      <c r="L63" s="11">
        <f>+(([4]Frotas!L147*[4]Premissas!L45+[4]Premissas!L62*[4]Frotas!L148)*[4]Frotas!L142*2*[4]Frotas!L154)/1000+'P9 Q9.3.1 a 9.3.4 Demandas'!L58</f>
        <v>1491858.814212</v>
      </c>
      <c r="M63" s="11">
        <f>+(([4]Frotas!M147*[4]Premissas!M45+[4]Premissas!M62*[4]Frotas!M148)*[4]Frotas!M142*2*[4]Frotas!M154)/1000+'P9 Q9.3.1 a 9.3.4 Demandas'!M58</f>
        <v>962793.34016000002</v>
      </c>
      <c r="N63" s="11">
        <f>+(([4]Frotas!N147*[4]Premissas!N45+[4]Premissas!N62*[4]Frotas!N148)*[4]Frotas!N142*2*[4]Frotas!N154)/1000+'P9 Q9.3.1 a 9.3.4 Demandas'!N58</f>
        <v>724618.44079999998</v>
      </c>
      <c r="O63" s="11">
        <f>+(([4]Frotas!O147*[4]Premissas!O45+[4]Premissas!O62*[4]Frotas!O148)*[4]Frotas!O142*2*[4]Frotas!O154)/1000+'P9 Q9.3.1 a 9.3.4 Demandas'!O58</f>
        <v>656573.74012800003</v>
      </c>
    </row>
    <row r="64" spans="1:15">
      <c r="A64" s="1" t="s">
        <v>33</v>
      </c>
      <c r="B64" s="15" t="s">
        <v>25</v>
      </c>
      <c r="C64" s="23">
        <f>SUM(C63:F63)</f>
        <v>16007486.899599999</v>
      </c>
      <c r="D64" s="23"/>
      <c r="E64" s="23"/>
      <c r="F64" s="23"/>
      <c r="G64" s="23">
        <f>+G63+H63:H63</f>
        <v>6703734.4256000007</v>
      </c>
      <c r="H64" s="23"/>
      <c r="I64" s="23">
        <f>+I63+J63</f>
        <v>3153328.0340499999</v>
      </c>
      <c r="J64" s="23"/>
      <c r="K64" s="23">
        <f>SUM(K63:M63)</f>
        <v>7342835.9595560003</v>
      </c>
      <c r="L64" s="23"/>
      <c r="M64" s="23"/>
      <c r="N64" s="17">
        <f>+N63</f>
        <v>724618.44079999998</v>
      </c>
      <c r="O64" s="17">
        <f>+O63</f>
        <v>656573.74012800003</v>
      </c>
    </row>
    <row r="65" spans="1:15">
      <c r="A65" s="1" t="s">
        <v>35</v>
      </c>
      <c r="B65" s="15" t="s">
        <v>25</v>
      </c>
      <c r="C65" s="23">
        <f>SUM(C64:H64)</f>
        <v>22711221.325199999</v>
      </c>
      <c r="D65" s="23"/>
      <c r="E65" s="23"/>
      <c r="F65" s="23"/>
      <c r="G65" s="23"/>
      <c r="H65" s="23"/>
      <c r="I65" s="23">
        <f>+I64</f>
        <v>3153328.0340499999</v>
      </c>
      <c r="J65" s="23"/>
      <c r="K65" s="23">
        <f>+K64</f>
        <v>7342835.9595560003</v>
      </c>
      <c r="L65" s="23"/>
      <c r="M65" s="23"/>
      <c r="N65" s="23">
        <f>SUM(N64:O64)</f>
        <v>1381192.180928</v>
      </c>
      <c r="O65" s="23"/>
    </row>
    <row r="66" spans="1:15" ht="15.75" thickBot="1">
      <c r="A66" s="3" t="s">
        <v>41</v>
      </c>
      <c r="B66" s="18" t="s">
        <v>25</v>
      </c>
      <c r="C66" s="24">
        <f>SUM(C65:O65)</f>
        <v>34588577.499733999</v>
      </c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</row>
    <row r="67" spans="1:15">
      <c r="A67" s="1" t="s">
        <v>40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70" spans="1:15"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</row>
  </sheetData>
  <mergeCells count="87">
    <mergeCell ref="A3:A7"/>
    <mergeCell ref="B3:B7"/>
    <mergeCell ref="C3:O3"/>
    <mergeCell ref="C4:H4"/>
    <mergeCell ref="I4:J4"/>
    <mergeCell ref="K4:M4"/>
    <mergeCell ref="N4:O4"/>
    <mergeCell ref="C5:F5"/>
    <mergeCell ref="G5:H5"/>
    <mergeCell ref="I5:J5"/>
    <mergeCell ref="K5:M5"/>
    <mergeCell ref="C13:F13"/>
    <mergeCell ref="G13:H13"/>
    <mergeCell ref="I13:J13"/>
    <mergeCell ref="K13:M13"/>
    <mergeCell ref="C14:H14"/>
    <mergeCell ref="I14:J14"/>
    <mergeCell ref="K14:M14"/>
    <mergeCell ref="N14:O14"/>
    <mergeCell ref="C15:O15"/>
    <mergeCell ref="C18:F18"/>
    <mergeCell ref="G18:H18"/>
    <mergeCell ref="I18:J18"/>
    <mergeCell ref="K18:M18"/>
    <mergeCell ref="A26:A30"/>
    <mergeCell ref="B26:B30"/>
    <mergeCell ref="C26:O26"/>
    <mergeCell ref="C27:H27"/>
    <mergeCell ref="I27:J27"/>
    <mergeCell ref="K27:M27"/>
    <mergeCell ref="N27:O27"/>
    <mergeCell ref="C28:F28"/>
    <mergeCell ref="G28:H28"/>
    <mergeCell ref="I28:J28"/>
    <mergeCell ref="K28:M28"/>
    <mergeCell ref="C19:H19"/>
    <mergeCell ref="I19:J19"/>
    <mergeCell ref="K19:M19"/>
    <mergeCell ref="N19:O19"/>
    <mergeCell ref="C20:O20"/>
    <mergeCell ref="C36:F36"/>
    <mergeCell ref="G36:H36"/>
    <mergeCell ref="I36:J36"/>
    <mergeCell ref="K36:M36"/>
    <mergeCell ref="C37:H37"/>
    <mergeCell ref="I37:J37"/>
    <mergeCell ref="K37:M37"/>
    <mergeCell ref="N37:O37"/>
    <mergeCell ref="C38:O38"/>
    <mergeCell ref="C41:F41"/>
    <mergeCell ref="G41:H41"/>
    <mergeCell ref="I41:J41"/>
    <mergeCell ref="K41:M41"/>
    <mergeCell ref="A49:A53"/>
    <mergeCell ref="B49:B53"/>
    <mergeCell ref="C49:O49"/>
    <mergeCell ref="C50:H50"/>
    <mergeCell ref="I50:J50"/>
    <mergeCell ref="K50:M50"/>
    <mergeCell ref="N50:O50"/>
    <mergeCell ref="C51:F51"/>
    <mergeCell ref="G51:H51"/>
    <mergeCell ref="I51:J51"/>
    <mergeCell ref="K51:M51"/>
    <mergeCell ref="C42:H42"/>
    <mergeCell ref="I42:J42"/>
    <mergeCell ref="K42:M42"/>
    <mergeCell ref="N42:O42"/>
    <mergeCell ref="C43:O43"/>
    <mergeCell ref="C59:F59"/>
    <mergeCell ref="G59:H59"/>
    <mergeCell ref="I59:J59"/>
    <mergeCell ref="K59:M59"/>
    <mergeCell ref="C60:H60"/>
    <mergeCell ref="I60:J60"/>
    <mergeCell ref="K60:M60"/>
    <mergeCell ref="N60:O60"/>
    <mergeCell ref="C61:O61"/>
    <mergeCell ref="C64:F64"/>
    <mergeCell ref="G64:H64"/>
    <mergeCell ref="I64:J64"/>
    <mergeCell ref="K64:M64"/>
    <mergeCell ref="C65:H65"/>
    <mergeCell ref="I65:J65"/>
    <mergeCell ref="K65:M65"/>
    <mergeCell ref="N65:O65"/>
    <mergeCell ref="C66:O66"/>
  </mergeCells>
  <pageMargins left="0.51181102362204722" right="0.51181102362204722" top="0.39370078740157483" bottom="0.39370078740157483" header="0.31496062992125984" footer="0.31496062992125984"/>
  <pageSetup paperSize="9" scale="60" orientation="landscape" r:id="rId1"/>
  <rowBreaks count="2" manualBreakCount="2">
    <brk id="21" max="16383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Q9.3.1 a 9.3.4 Demandas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2011-04-12T21:23:31Z</dcterms:created>
  <dcterms:modified xsi:type="dcterms:W3CDTF">2011-08-19T20:23:29Z</dcterms:modified>
</cp:coreProperties>
</file>