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 9.3.4 Distancias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22" i="1"/>
  <c r="N22"/>
  <c r="M22"/>
  <c r="L22"/>
  <c r="K22"/>
  <c r="H22"/>
  <c r="G22"/>
  <c r="E22"/>
  <c r="D22"/>
  <c r="O28"/>
  <c r="N28"/>
  <c r="M28"/>
  <c r="L28"/>
  <c r="K28"/>
  <c r="J28"/>
  <c r="I28"/>
  <c r="H28"/>
  <c r="G28"/>
  <c r="F28"/>
  <c r="E28"/>
  <c r="D28"/>
  <c r="C28"/>
  <c r="O24"/>
  <c r="O25" s="1"/>
  <c r="N24"/>
  <c r="N25" s="1"/>
  <c r="M24"/>
  <c r="L24"/>
  <c r="K24"/>
  <c r="K25" s="1"/>
  <c r="K26" s="1"/>
  <c r="J24"/>
  <c r="I24"/>
  <c r="H24"/>
  <c r="G24"/>
  <c r="F24"/>
  <c r="E24"/>
  <c r="D24"/>
  <c r="C25" s="1"/>
  <c r="C24"/>
  <c r="O12"/>
  <c r="N12"/>
  <c r="M12"/>
  <c r="K12"/>
  <c r="I12"/>
  <c r="G12"/>
  <c r="F12"/>
  <c r="E12"/>
  <c r="D12"/>
  <c r="C12"/>
  <c r="O8"/>
  <c r="O9" s="1"/>
  <c r="N8"/>
  <c r="N9" s="1"/>
  <c r="M8"/>
  <c r="L8"/>
  <c r="K8"/>
  <c r="K9" s="1"/>
  <c r="K10" s="1"/>
  <c r="J8"/>
  <c r="I8"/>
  <c r="I9" s="1"/>
  <c r="I10" s="1"/>
  <c r="H8"/>
  <c r="G8"/>
  <c r="G9" s="1"/>
  <c r="F8"/>
  <c r="E8"/>
  <c r="D8"/>
  <c r="C8"/>
  <c r="C9" s="1"/>
  <c r="C10" s="1"/>
  <c r="O6"/>
  <c r="N6"/>
  <c r="M6"/>
  <c r="K6"/>
  <c r="J6"/>
  <c r="I6"/>
  <c r="H6"/>
  <c r="G6"/>
  <c r="E6"/>
  <c r="D6"/>
  <c r="I25" l="1"/>
  <c r="I26" s="1"/>
  <c r="G25"/>
  <c r="N10"/>
  <c r="C11" s="1"/>
  <c r="C26"/>
  <c r="N26"/>
  <c r="C27" l="1"/>
</calcChain>
</file>

<file path=xl/sharedStrings.xml><?xml version="1.0" encoding="utf-8"?>
<sst xmlns="http://schemas.openxmlformats.org/spreadsheetml/2006/main" count="85" uniqueCount="58">
  <si>
    <t>QUADRO XX3</t>
  </si>
  <si>
    <t>EXTENSÃO DOS TRECHOS E DISTÂNCIAS MÉDIAS DE PERCURSO DOS TRENS - 2010</t>
  </si>
  <si>
    <t>Descriminação</t>
  </si>
  <si>
    <t>Unidade</t>
  </si>
  <si>
    <t>Paises / Empresas / Trechos / Corredor Paranaguá - Antofagasta</t>
  </si>
  <si>
    <t>Brasil</t>
  </si>
  <si>
    <t>Paraguai</t>
  </si>
  <si>
    <t>Argentina</t>
  </si>
  <si>
    <t>Chile</t>
  </si>
  <si>
    <t>ALL - America Logística Latina</t>
  </si>
  <si>
    <t>Ferroeste</t>
  </si>
  <si>
    <t>Fepasa</t>
  </si>
  <si>
    <t>General Belgrano Cargas</t>
  </si>
  <si>
    <t>Ferronor</t>
  </si>
  <si>
    <t>FCAB</t>
  </si>
  <si>
    <t>Paranaguá</t>
  </si>
  <si>
    <t>S Fco do Sul</t>
  </si>
  <si>
    <t>Desvio Ribas</t>
  </si>
  <si>
    <t>Guarapuava</t>
  </si>
  <si>
    <t>Eng Bley</t>
  </si>
  <si>
    <t>Cascavel</t>
  </si>
  <si>
    <t>F Paraguai</t>
  </si>
  <si>
    <t>M Auxiliadora</t>
  </si>
  <si>
    <t>F Argentina</t>
  </si>
  <si>
    <t>Salta</t>
  </si>
  <si>
    <t>Socompa</t>
  </si>
  <si>
    <t>A Victoria</t>
  </si>
  <si>
    <t>Antofagasta</t>
  </si>
  <si>
    <t>Extensão dos trechos</t>
  </si>
  <si>
    <t>km</t>
  </si>
  <si>
    <t>Extensão das Concessionárias</t>
  </si>
  <si>
    <t>Extensão dos Países</t>
  </si>
  <si>
    <t>Extensão do Corredor</t>
  </si>
  <si>
    <t>Percurso médio dos trens</t>
  </si>
  <si>
    <t xml:space="preserve">Em 2010, somente os trechos Paranaguá/São Francisco do Sul a Gurapuava e Guarapuava - Cascavel, no Brasil, </t>
  </si>
  <si>
    <t>Salta - Socompa, na Argentina (opera o trem de passageiros) e Socompa - Antofagasta, no Chile, estão em operação.</t>
  </si>
  <si>
    <t>Fonte: Enefer, Consultoria e Projetos Ltda</t>
  </si>
  <si>
    <t>Pirapó</t>
  </si>
  <si>
    <t>Encarnación</t>
  </si>
  <si>
    <t>Extensão dos trechos (1)</t>
  </si>
  <si>
    <t>Países / Empresas / Trechos / Corredor Paranaguá - Antofagasta</t>
  </si>
  <si>
    <t>Discriminação</t>
  </si>
  <si>
    <t>ALL - América Latina Logística</t>
  </si>
  <si>
    <t>Iguaçu</t>
  </si>
  <si>
    <t>S.Fco. do Sul</t>
  </si>
  <si>
    <t>Eng. Bley</t>
  </si>
  <si>
    <t>J.V. Gonzalez</t>
  </si>
  <si>
    <t>A. Victoria</t>
  </si>
  <si>
    <t>SOE-Belgrano Cargas</t>
  </si>
  <si>
    <t>Extensão das concessionárias</t>
  </si>
  <si>
    <t>Extensão dos países</t>
  </si>
  <si>
    <t>Front. Brasil</t>
  </si>
  <si>
    <t>Front. Paraguai</t>
  </si>
  <si>
    <t>Front. Argentina</t>
  </si>
  <si>
    <t>Extensão do Corredor Bioceânico</t>
  </si>
  <si>
    <t xml:space="preserve">(1) A extensão do ramal de Encarnación é de 83,6km e a da fronteira do Brasil e Pirapó, de 202km, totalizando 285,6km da fronteira do Brasil até Encarnación </t>
  </si>
  <si>
    <t>Fonte: Enefer - Consultoria, Projetos Ltda.</t>
  </si>
  <si>
    <r>
      <t xml:space="preserve">TABELA 9.3.4 // Extensão dos Trechos e Distâncias Médias de Percurso dos Trens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</si>
</sst>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3" fillId="0" borderId="0" applyFont="0" applyFill="0" applyBorder="0" applyAlignment="0" applyProtection="0"/>
    <xf numFmtId="0" fontId="4" fillId="0" borderId="0"/>
  </cellStyleXfs>
  <cellXfs count="34">
    <xf numFmtId="0" fontId="0" fillId="0" borderId="0" xfId="0"/>
    <xf numFmtId="0" fontId="1" fillId="2" borderId="0" xfId="0" applyFont="1" applyFill="1" applyBorder="1" applyAlignment="1"/>
    <xf numFmtId="0" fontId="2" fillId="2" borderId="0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4" fontId="2" fillId="2" borderId="4" xfId="0" applyNumberFormat="1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7" xfId="0" applyFont="1" applyFill="1" applyBorder="1" applyAlignment="1">
      <alignment horizontal="center"/>
    </xf>
    <xf numFmtId="4" fontId="2" fillId="2" borderId="7" xfId="0" applyNumberFormat="1" applyFont="1" applyFill="1" applyBorder="1" applyAlignment="1">
      <alignment horizontal="center"/>
    </xf>
    <xf numFmtId="4" fontId="2" fillId="2" borderId="0" xfId="0" applyNumberFormat="1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0" borderId="0" xfId="0" applyFont="1"/>
    <xf numFmtId="0" fontId="2" fillId="2" borderId="8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9%20Custos/Custos%20CVLP%20%20Paranagu&#225;%20Antofagasta%2024.03.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0">
          <cell r="C10">
            <v>115.71</v>
          </cell>
          <cell r="D10">
            <v>117.47</v>
          </cell>
          <cell r="E10">
            <v>263.33</v>
          </cell>
          <cell r="F10">
            <v>276.75</v>
          </cell>
          <cell r="G10">
            <v>248</v>
          </cell>
          <cell r="H10">
            <v>173.6</v>
          </cell>
          <cell r="I10">
            <v>288.60000000000002</v>
          </cell>
          <cell r="J10">
            <v>324.05</v>
          </cell>
          <cell r="K10">
            <v>655.44</v>
          </cell>
          <cell r="L10">
            <v>262.89999999999998</v>
          </cell>
          <cell r="M10">
            <v>571</v>
          </cell>
          <cell r="N10">
            <v>181</v>
          </cell>
          <cell r="O10">
            <v>159</v>
          </cell>
        </row>
        <row r="12">
          <cell r="C12">
            <v>115.71</v>
          </cell>
          <cell r="D12">
            <v>105.72</v>
          </cell>
          <cell r="E12">
            <v>263.33</v>
          </cell>
          <cell r="G12">
            <v>248</v>
          </cell>
          <cell r="I12">
            <v>259.74</v>
          </cell>
          <cell r="K12">
            <v>557.12</v>
          </cell>
          <cell r="M12">
            <v>428.25</v>
          </cell>
          <cell r="N12">
            <v>144.80000000000001</v>
          </cell>
          <cell r="O12">
            <v>135.15</v>
          </cell>
        </row>
        <row r="54">
          <cell r="C54">
            <v>108.76</v>
          </cell>
          <cell r="D54">
            <v>117.47</v>
          </cell>
          <cell r="E54">
            <v>211.9</v>
          </cell>
          <cell r="F54">
            <v>274.31</v>
          </cell>
          <cell r="G54">
            <v>248</v>
          </cell>
          <cell r="H54">
            <v>173.6</v>
          </cell>
          <cell r="I54">
            <v>288.60000000000002</v>
          </cell>
          <cell r="J54">
            <v>324.05</v>
          </cell>
          <cell r="K54">
            <v>655.44</v>
          </cell>
          <cell r="L54">
            <v>262.89999999999998</v>
          </cell>
          <cell r="M54">
            <v>571</v>
          </cell>
          <cell r="N54">
            <v>181</v>
          </cell>
          <cell r="O54">
            <v>159</v>
          </cell>
        </row>
        <row r="56">
          <cell r="C56">
            <v>108.76</v>
          </cell>
          <cell r="D56">
            <v>105.72</v>
          </cell>
          <cell r="E56">
            <v>211.9</v>
          </cell>
          <cell r="F56">
            <v>205.73</v>
          </cell>
          <cell r="G56">
            <v>248</v>
          </cell>
          <cell r="H56">
            <v>173.6</v>
          </cell>
          <cell r="I56">
            <v>259.74</v>
          </cell>
          <cell r="J56">
            <v>291.64999999999998</v>
          </cell>
          <cell r="K56">
            <v>557.12</v>
          </cell>
          <cell r="L56">
            <v>223.47</v>
          </cell>
          <cell r="M56">
            <v>428.25</v>
          </cell>
          <cell r="N56">
            <v>144.80000000000001</v>
          </cell>
          <cell r="O56">
            <v>135.15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tabSelected="1" topLeftCell="A16" workbookViewId="0">
      <selection activeCell="D34" sqref="D34"/>
    </sheetView>
  </sheetViews>
  <sheetFormatPr defaultRowHeight="15"/>
  <cols>
    <col min="1" max="1" width="35.5703125" style="22" customWidth="1"/>
    <col min="2" max="2" width="11.7109375" style="22" customWidth="1"/>
    <col min="3" max="3" width="11.7109375" style="22" bestFit="1" customWidth="1"/>
    <col min="4" max="4" width="14.5703125" style="22" customWidth="1"/>
    <col min="5" max="5" width="14.5703125" style="22" bestFit="1" customWidth="1"/>
    <col min="6" max="6" width="14.7109375" style="22" customWidth="1"/>
    <col min="7" max="8" width="13.5703125" style="22" customWidth="1"/>
    <col min="9" max="9" width="16" style="22" customWidth="1"/>
    <col min="10" max="10" width="15.140625" style="22" customWidth="1"/>
    <col min="11" max="12" width="13.7109375" style="22" customWidth="1"/>
    <col min="13" max="13" width="12.140625" style="22" customWidth="1"/>
    <col min="14" max="14" width="12" style="22" customWidth="1"/>
    <col min="15" max="15" width="14" style="22" customWidth="1"/>
  </cols>
  <sheetData>
    <row r="1" spans="1:15" ht="15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6.5" thickBot="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.75">
      <c r="A3" s="26" t="s">
        <v>2</v>
      </c>
      <c r="B3" s="26" t="s">
        <v>3</v>
      </c>
      <c r="C3" s="29" t="s">
        <v>4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5.75">
      <c r="A4" s="27"/>
      <c r="B4" s="27"/>
      <c r="C4" s="30" t="s">
        <v>5</v>
      </c>
      <c r="D4" s="30"/>
      <c r="E4" s="30"/>
      <c r="F4" s="30"/>
      <c r="G4" s="30"/>
      <c r="H4" s="30"/>
      <c r="I4" s="5" t="s">
        <v>6</v>
      </c>
      <c r="J4" s="5"/>
      <c r="K4" s="30" t="s">
        <v>7</v>
      </c>
      <c r="L4" s="30"/>
      <c r="M4" s="30"/>
      <c r="N4" s="30" t="s">
        <v>8</v>
      </c>
      <c r="O4" s="30"/>
    </row>
    <row r="5" spans="1:15" ht="15.75">
      <c r="A5" s="27"/>
      <c r="B5" s="27"/>
      <c r="C5" s="31" t="s">
        <v>9</v>
      </c>
      <c r="D5" s="31"/>
      <c r="E5" s="31"/>
      <c r="F5" s="31"/>
      <c r="G5" s="30" t="s">
        <v>10</v>
      </c>
      <c r="H5" s="30"/>
      <c r="I5" s="31" t="s">
        <v>11</v>
      </c>
      <c r="J5" s="31"/>
      <c r="K5" s="31" t="s">
        <v>12</v>
      </c>
      <c r="L5" s="31"/>
      <c r="M5" s="31"/>
      <c r="N5" s="6" t="s">
        <v>13</v>
      </c>
      <c r="O5" s="6" t="s">
        <v>14</v>
      </c>
    </row>
    <row r="6" spans="1:15" ht="15.75">
      <c r="A6" s="27"/>
      <c r="B6" s="27"/>
      <c r="C6" s="7" t="s">
        <v>15</v>
      </c>
      <c r="D6" s="8" t="str">
        <f>+C7</f>
        <v>Iguaçu</v>
      </c>
      <c r="E6" s="7" t="str">
        <f>+D7</f>
        <v>Desvio Ribas</v>
      </c>
      <c r="F6" s="8" t="s">
        <v>16</v>
      </c>
      <c r="G6" s="8" t="str">
        <f>+E7</f>
        <v>Guarapuava</v>
      </c>
      <c r="H6" s="8" t="str">
        <f t="shared" ref="H6:O6" si="0">+G7</f>
        <v>Cascavel</v>
      </c>
      <c r="I6" s="7" t="str">
        <f t="shared" si="0"/>
        <v>F Paraguai</v>
      </c>
      <c r="J6" s="8" t="str">
        <f t="shared" si="0"/>
        <v>M Auxiliadora</v>
      </c>
      <c r="K6" s="8" t="str">
        <f t="shared" si="0"/>
        <v>F Argentina</v>
      </c>
      <c r="L6" s="8"/>
      <c r="M6" s="7" t="str">
        <f>+K7</f>
        <v>Salta</v>
      </c>
      <c r="N6" s="8" t="str">
        <f t="shared" si="0"/>
        <v>Socompa</v>
      </c>
      <c r="O6" s="7" t="str">
        <f t="shared" si="0"/>
        <v>A Victoria</v>
      </c>
    </row>
    <row r="7" spans="1:15" ht="16.5" thickBot="1">
      <c r="A7" s="28"/>
      <c r="B7" s="28"/>
      <c r="C7" s="9" t="s">
        <v>43</v>
      </c>
      <c r="D7" s="9" t="s">
        <v>17</v>
      </c>
      <c r="E7" s="9" t="s">
        <v>18</v>
      </c>
      <c r="F7" s="9" t="s">
        <v>19</v>
      </c>
      <c r="G7" s="9" t="s">
        <v>20</v>
      </c>
      <c r="H7" s="9" t="s">
        <v>21</v>
      </c>
      <c r="I7" s="9" t="s">
        <v>22</v>
      </c>
      <c r="J7" s="9" t="s">
        <v>23</v>
      </c>
      <c r="K7" s="9" t="s">
        <v>24</v>
      </c>
      <c r="L7" s="9"/>
      <c r="M7" s="9" t="s">
        <v>25</v>
      </c>
      <c r="N7" s="9" t="s">
        <v>26</v>
      </c>
      <c r="O7" s="9" t="s">
        <v>27</v>
      </c>
    </row>
    <row r="8" spans="1:15">
      <c r="A8" s="10" t="s">
        <v>28</v>
      </c>
      <c r="B8" s="11" t="s">
        <v>29</v>
      </c>
      <c r="C8" s="12">
        <f>+[4]Frotas!C10</f>
        <v>115.71</v>
      </c>
      <c r="D8" s="12">
        <f>+[4]Frotas!D10</f>
        <v>117.47</v>
      </c>
      <c r="E8" s="12">
        <f>+[4]Frotas!E10</f>
        <v>263.33</v>
      </c>
      <c r="F8" s="12">
        <f>+[4]Frotas!F10</f>
        <v>276.75</v>
      </c>
      <c r="G8" s="12">
        <f>+[4]Frotas!G10</f>
        <v>248</v>
      </c>
      <c r="H8" s="12">
        <f>+[4]Frotas!H10</f>
        <v>173.6</v>
      </c>
      <c r="I8" s="12">
        <f>+[4]Frotas!I10</f>
        <v>288.60000000000002</v>
      </c>
      <c r="J8" s="12">
        <f>+[4]Frotas!J10</f>
        <v>324.05</v>
      </c>
      <c r="K8" s="12">
        <f>+[4]Frotas!K10</f>
        <v>655.44</v>
      </c>
      <c r="L8" s="12">
        <f>+[4]Frotas!L10</f>
        <v>262.89999999999998</v>
      </c>
      <c r="M8" s="12">
        <f>+[4]Frotas!M10</f>
        <v>571</v>
      </c>
      <c r="N8" s="12">
        <f>+[4]Frotas!N10</f>
        <v>181</v>
      </c>
      <c r="O8" s="12">
        <f>+[4]Frotas!O10</f>
        <v>159</v>
      </c>
    </row>
    <row r="9" spans="1:15">
      <c r="A9" s="13" t="s">
        <v>30</v>
      </c>
      <c r="B9" s="14" t="s">
        <v>29</v>
      </c>
      <c r="C9" s="32">
        <f>SUM(C8:F8)</f>
        <v>773.26</v>
      </c>
      <c r="D9" s="32"/>
      <c r="E9" s="32"/>
      <c r="F9" s="32"/>
      <c r="G9" s="32">
        <f>+G8+H8</f>
        <v>421.6</v>
      </c>
      <c r="H9" s="32"/>
      <c r="I9" s="32">
        <f>+I8+J8</f>
        <v>612.65000000000009</v>
      </c>
      <c r="J9" s="32"/>
      <c r="K9" s="32">
        <f>SUM(K8:M8)</f>
        <v>1489.3400000000001</v>
      </c>
      <c r="L9" s="32"/>
      <c r="M9" s="32"/>
      <c r="N9" s="12">
        <f>+N8</f>
        <v>181</v>
      </c>
      <c r="O9" s="12">
        <f>+O8</f>
        <v>159</v>
      </c>
    </row>
    <row r="10" spans="1:15">
      <c r="A10" s="13" t="s">
        <v>31</v>
      </c>
      <c r="B10" s="14" t="s">
        <v>29</v>
      </c>
      <c r="C10" s="32">
        <f>SUM(C9:H9)</f>
        <v>1194.8600000000001</v>
      </c>
      <c r="D10" s="32"/>
      <c r="E10" s="32"/>
      <c r="F10" s="32"/>
      <c r="G10" s="32"/>
      <c r="H10" s="32"/>
      <c r="I10" s="32">
        <f>+I9</f>
        <v>612.65000000000009</v>
      </c>
      <c r="J10" s="32"/>
      <c r="K10" s="32">
        <f>+K9</f>
        <v>1489.3400000000001</v>
      </c>
      <c r="L10" s="32"/>
      <c r="M10" s="32"/>
      <c r="N10" s="32">
        <f>SUM(N9:O9)</f>
        <v>340</v>
      </c>
      <c r="O10" s="32"/>
    </row>
    <row r="11" spans="1:15">
      <c r="A11" s="13" t="s">
        <v>32</v>
      </c>
      <c r="B11" s="14" t="s">
        <v>29</v>
      </c>
      <c r="C11" s="32">
        <f>SUM(C10:O10)</f>
        <v>3636.8500000000004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15.75" thickBot="1">
      <c r="A12" s="15" t="s">
        <v>33</v>
      </c>
      <c r="B12" s="16" t="s">
        <v>29</v>
      </c>
      <c r="C12" s="17">
        <f>+[4]Frotas!C12</f>
        <v>115.71</v>
      </c>
      <c r="D12" s="17">
        <f>+[4]Frotas!D12</f>
        <v>105.72</v>
      </c>
      <c r="E12" s="17">
        <f>+[4]Frotas!E12</f>
        <v>263.33</v>
      </c>
      <c r="F12" s="17">
        <f>+[4]Frotas!G12</f>
        <v>248</v>
      </c>
      <c r="G12" s="17">
        <f>+[4]Frotas!G12</f>
        <v>248</v>
      </c>
      <c r="H12" s="17"/>
      <c r="I12" s="17">
        <f>+[4]Frotas!I12</f>
        <v>259.74</v>
      </c>
      <c r="J12" s="17"/>
      <c r="K12" s="17">
        <f>+[4]Frotas!K12</f>
        <v>557.12</v>
      </c>
      <c r="L12" s="17"/>
      <c r="M12" s="17">
        <f>+[4]Frotas!M12</f>
        <v>428.25</v>
      </c>
      <c r="N12" s="17">
        <f>+[4]Frotas!N12</f>
        <v>144.80000000000001</v>
      </c>
      <c r="O12" s="17">
        <f>+[4]Frotas!O12</f>
        <v>135.15</v>
      </c>
    </row>
    <row r="13" spans="1:15">
      <c r="A13" s="2" t="s">
        <v>34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2" t="s">
        <v>35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18"/>
    </row>
    <row r="15" spans="1:15">
      <c r="A15" s="2" t="s">
        <v>36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15.75">
      <c r="A17" s="33" t="s">
        <v>57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pans="1:15" ht="16.5" thickBot="1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ht="15.75">
      <c r="A19" s="26" t="s">
        <v>41</v>
      </c>
      <c r="B19" s="26" t="s">
        <v>3</v>
      </c>
      <c r="C19" s="29" t="s">
        <v>40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ht="15.75">
      <c r="A20" s="27"/>
      <c r="B20" s="27"/>
      <c r="C20" s="30" t="s">
        <v>5</v>
      </c>
      <c r="D20" s="30"/>
      <c r="E20" s="30"/>
      <c r="F20" s="30"/>
      <c r="G20" s="30"/>
      <c r="H20" s="30"/>
      <c r="I20" s="5" t="s">
        <v>6</v>
      </c>
      <c r="J20" s="5"/>
      <c r="K20" s="30" t="s">
        <v>7</v>
      </c>
      <c r="L20" s="30"/>
      <c r="M20" s="30"/>
      <c r="N20" s="30" t="s">
        <v>8</v>
      </c>
      <c r="O20" s="30"/>
    </row>
    <row r="21" spans="1:15" ht="15.75">
      <c r="A21" s="27"/>
      <c r="B21" s="27"/>
      <c r="C21" s="31" t="s">
        <v>42</v>
      </c>
      <c r="D21" s="31"/>
      <c r="E21" s="31"/>
      <c r="F21" s="31"/>
      <c r="G21" s="30" t="s">
        <v>10</v>
      </c>
      <c r="H21" s="30"/>
      <c r="I21" s="31" t="s">
        <v>11</v>
      </c>
      <c r="J21" s="31"/>
      <c r="K21" s="31" t="s">
        <v>48</v>
      </c>
      <c r="L21" s="31"/>
      <c r="M21" s="31"/>
      <c r="N21" s="6" t="s">
        <v>13</v>
      </c>
      <c r="O21" s="6" t="s">
        <v>14</v>
      </c>
    </row>
    <row r="22" spans="1:15" ht="15.75">
      <c r="A22" s="27"/>
      <c r="B22" s="27"/>
      <c r="C22" s="7" t="s">
        <v>15</v>
      </c>
      <c r="D22" s="24" t="str">
        <f>+C23</f>
        <v>Iguaçu</v>
      </c>
      <c r="E22" s="7" t="str">
        <f>+D23</f>
        <v>Desvio Ribas</v>
      </c>
      <c r="F22" s="24" t="s">
        <v>44</v>
      </c>
      <c r="G22" s="24" t="str">
        <f>+E23</f>
        <v>Guarapuava</v>
      </c>
      <c r="H22" s="24" t="str">
        <f>+G23</f>
        <v>Cascavel</v>
      </c>
      <c r="I22" s="7" t="s">
        <v>51</v>
      </c>
      <c r="J22" s="24" t="s">
        <v>37</v>
      </c>
      <c r="K22" s="24" t="str">
        <f>+J23</f>
        <v>Front. Argentina</v>
      </c>
      <c r="L22" s="24" t="str">
        <f>+K23</f>
        <v>J.V. Gonzalez</v>
      </c>
      <c r="M22" s="7" t="str">
        <f>+L23</f>
        <v>Salta</v>
      </c>
      <c r="N22" s="24" t="str">
        <f>+M23</f>
        <v>Socompa</v>
      </c>
      <c r="O22" s="7" t="str">
        <f>+N23</f>
        <v>A. Victoria</v>
      </c>
    </row>
    <row r="23" spans="1:15" ht="16.5" thickBot="1">
      <c r="A23" s="28"/>
      <c r="B23" s="28"/>
      <c r="C23" s="25" t="s">
        <v>43</v>
      </c>
      <c r="D23" s="25" t="s">
        <v>17</v>
      </c>
      <c r="E23" s="25" t="s">
        <v>18</v>
      </c>
      <c r="F23" s="25" t="s">
        <v>45</v>
      </c>
      <c r="G23" s="25" t="s">
        <v>20</v>
      </c>
      <c r="H23" s="25" t="s">
        <v>52</v>
      </c>
      <c r="I23" s="25" t="s">
        <v>38</v>
      </c>
      <c r="J23" s="25" t="s">
        <v>53</v>
      </c>
      <c r="K23" s="25" t="s">
        <v>46</v>
      </c>
      <c r="L23" s="25" t="s">
        <v>24</v>
      </c>
      <c r="M23" s="25" t="s">
        <v>25</v>
      </c>
      <c r="N23" s="25" t="s">
        <v>47</v>
      </c>
      <c r="O23" s="25" t="s">
        <v>27</v>
      </c>
    </row>
    <row r="24" spans="1:15">
      <c r="A24" s="10" t="s">
        <v>39</v>
      </c>
      <c r="B24" s="11" t="s">
        <v>29</v>
      </c>
      <c r="C24" s="12">
        <f>[4]Frotas!C54</f>
        <v>108.76</v>
      </c>
      <c r="D24" s="12">
        <f>[4]Frotas!D54</f>
        <v>117.47</v>
      </c>
      <c r="E24" s="12">
        <f>[4]Frotas!E54</f>
        <v>211.9</v>
      </c>
      <c r="F24" s="12">
        <f>[4]Frotas!F54</f>
        <v>274.31</v>
      </c>
      <c r="G24" s="12">
        <f>[4]Frotas!G54</f>
        <v>248</v>
      </c>
      <c r="H24" s="12">
        <f>[4]Frotas!H54</f>
        <v>173.6</v>
      </c>
      <c r="I24" s="12">
        <f>[4]Frotas!I54</f>
        <v>288.60000000000002</v>
      </c>
      <c r="J24" s="12">
        <f>[4]Frotas!J54</f>
        <v>324.05</v>
      </c>
      <c r="K24" s="12">
        <f>[4]Frotas!K54</f>
        <v>655.44</v>
      </c>
      <c r="L24" s="12">
        <f>[4]Frotas!L54</f>
        <v>262.89999999999998</v>
      </c>
      <c r="M24" s="12">
        <f>[4]Frotas!M54</f>
        <v>571</v>
      </c>
      <c r="N24" s="12">
        <f>[4]Frotas!N54</f>
        <v>181</v>
      </c>
      <c r="O24" s="12">
        <f>[4]Frotas!O54</f>
        <v>159</v>
      </c>
    </row>
    <row r="25" spans="1:15">
      <c r="A25" s="13" t="s">
        <v>49</v>
      </c>
      <c r="B25" s="14" t="s">
        <v>29</v>
      </c>
      <c r="C25" s="32">
        <f>SUM(C24:F24)</f>
        <v>712.44</v>
      </c>
      <c r="D25" s="32"/>
      <c r="E25" s="32"/>
      <c r="F25" s="32"/>
      <c r="G25" s="32">
        <f>+G24+H24</f>
        <v>421.6</v>
      </c>
      <c r="H25" s="32"/>
      <c r="I25" s="32">
        <f>+I24+J24</f>
        <v>612.65000000000009</v>
      </c>
      <c r="J25" s="32"/>
      <c r="K25" s="32">
        <f>SUM(K24:M24)</f>
        <v>1489.3400000000001</v>
      </c>
      <c r="L25" s="32"/>
      <c r="M25" s="32"/>
      <c r="N25" s="12">
        <f>+N24</f>
        <v>181</v>
      </c>
      <c r="O25" s="12">
        <f>+O24</f>
        <v>159</v>
      </c>
    </row>
    <row r="26" spans="1:15">
      <c r="A26" s="13" t="s">
        <v>50</v>
      </c>
      <c r="B26" s="14" t="s">
        <v>29</v>
      </c>
      <c r="C26" s="32">
        <f>SUM(C25:H25)</f>
        <v>1134.04</v>
      </c>
      <c r="D26" s="32"/>
      <c r="E26" s="32"/>
      <c r="F26" s="32"/>
      <c r="G26" s="32"/>
      <c r="H26" s="32"/>
      <c r="I26" s="32">
        <f>+I25</f>
        <v>612.65000000000009</v>
      </c>
      <c r="J26" s="32"/>
      <c r="K26" s="32">
        <f>+K25</f>
        <v>1489.3400000000001</v>
      </c>
      <c r="L26" s="32"/>
      <c r="M26" s="32"/>
      <c r="N26" s="32">
        <f>SUM(N25:O25)</f>
        <v>340</v>
      </c>
      <c r="O26" s="32"/>
    </row>
    <row r="27" spans="1:15">
      <c r="A27" s="13" t="s">
        <v>54</v>
      </c>
      <c r="B27" s="14" t="s">
        <v>29</v>
      </c>
      <c r="C27" s="32">
        <f>SUM(C26:O26)</f>
        <v>3576.03</v>
      </c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 ht="15.75" thickBot="1">
      <c r="A28" s="15" t="s">
        <v>33</v>
      </c>
      <c r="B28" s="16" t="s">
        <v>29</v>
      </c>
      <c r="C28" s="17">
        <f>+[4]Frotas!C56</f>
        <v>108.76</v>
      </c>
      <c r="D28" s="17">
        <f>+[4]Frotas!D56</f>
        <v>105.72</v>
      </c>
      <c r="E28" s="17">
        <f>+[4]Frotas!E56</f>
        <v>211.9</v>
      </c>
      <c r="F28" s="17">
        <f>+[4]Frotas!F56</f>
        <v>205.73</v>
      </c>
      <c r="G28" s="17">
        <f>+[4]Frotas!G56</f>
        <v>248</v>
      </c>
      <c r="H28" s="17">
        <f>+[4]Frotas!H56</f>
        <v>173.6</v>
      </c>
      <c r="I28" s="17">
        <f>+[4]Frotas!I56</f>
        <v>259.74</v>
      </c>
      <c r="J28" s="17">
        <f>+[4]Frotas!J56</f>
        <v>291.64999999999998</v>
      </c>
      <c r="K28" s="17">
        <f>+[4]Frotas!K56</f>
        <v>557.12</v>
      </c>
      <c r="L28" s="17">
        <f>+[4]Frotas!L56</f>
        <v>223.47</v>
      </c>
      <c r="M28" s="17">
        <f>+[4]Frotas!M56</f>
        <v>428.25</v>
      </c>
      <c r="N28" s="17">
        <f>+[4]Frotas!N56</f>
        <v>144.80000000000001</v>
      </c>
      <c r="O28" s="17">
        <f>+[4]Frotas!O56</f>
        <v>135.15</v>
      </c>
    </row>
    <row r="29" spans="1:15">
      <c r="A29" s="2" t="s">
        <v>55</v>
      </c>
      <c r="B29" s="20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3" t="s">
        <v>56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</sheetData>
  <mergeCells count="38">
    <mergeCell ref="N26:O26"/>
    <mergeCell ref="C27:O27"/>
    <mergeCell ref="C25:F25"/>
    <mergeCell ref="G25:H25"/>
    <mergeCell ref="I25:J25"/>
    <mergeCell ref="K25:M25"/>
    <mergeCell ref="C26:H26"/>
    <mergeCell ref="I26:J26"/>
    <mergeCell ref="K26:M26"/>
    <mergeCell ref="N10:O10"/>
    <mergeCell ref="C11:O11"/>
    <mergeCell ref="A19:A23"/>
    <mergeCell ref="B19:B23"/>
    <mergeCell ref="C19:O19"/>
    <mergeCell ref="C20:H20"/>
    <mergeCell ref="K20:M20"/>
    <mergeCell ref="N20:O20"/>
    <mergeCell ref="C21:F21"/>
    <mergeCell ref="G21:H21"/>
    <mergeCell ref="I21:J21"/>
    <mergeCell ref="K21:M21"/>
    <mergeCell ref="C9:F9"/>
    <mergeCell ref="G9:H9"/>
    <mergeCell ref="I9:J9"/>
    <mergeCell ref="K9:M9"/>
    <mergeCell ref="C10:H10"/>
    <mergeCell ref="I10:J10"/>
    <mergeCell ref="K10:M10"/>
    <mergeCell ref="A3:A7"/>
    <mergeCell ref="B3:B7"/>
    <mergeCell ref="C3:O3"/>
    <mergeCell ref="C4:H4"/>
    <mergeCell ref="K4:M4"/>
    <mergeCell ref="N4:O4"/>
    <mergeCell ref="C5:F5"/>
    <mergeCell ref="G5:H5"/>
    <mergeCell ref="I5:J5"/>
    <mergeCell ref="K5:M5"/>
  </mergeCells>
  <pageMargins left="0.51181102362204722" right="0.5118110236220472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9.3.4 Distancias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2011-03-31T18:42:18Z</dcterms:created>
  <dcterms:modified xsi:type="dcterms:W3CDTF">2011-08-19T20:25:11Z</dcterms:modified>
</cp:coreProperties>
</file>