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9.4.10 Quant Equipagem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7" i="1"/>
  <c r="N7"/>
  <c r="M7"/>
  <c r="L7"/>
  <c r="K7"/>
  <c r="H7"/>
  <c r="G7"/>
  <c r="E7"/>
  <c r="D7"/>
  <c r="F154"/>
  <c r="E154"/>
  <c r="D154"/>
  <c r="F144"/>
  <c r="F164" s="1"/>
  <c r="E144"/>
  <c r="E164" s="1"/>
  <c r="D144"/>
  <c r="D164" s="1"/>
  <c r="F134"/>
  <c r="E134"/>
  <c r="D134"/>
  <c r="F124"/>
  <c r="E124"/>
  <c r="D124"/>
  <c r="F104"/>
  <c r="E104"/>
  <c r="D104"/>
  <c r="C104"/>
  <c r="F94"/>
  <c r="F114" s="1"/>
  <c r="E94"/>
  <c r="E114" s="1"/>
  <c r="D94"/>
  <c r="D114" s="1"/>
  <c r="C94"/>
  <c r="C114" s="1"/>
  <c r="C96"/>
  <c r="D95" l="1"/>
  <c r="D105"/>
  <c r="D125"/>
  <c r="E95"/>
  <c r="E105"/>
  <c r="E125"/>
  <c r="F95"/>
  <c r="F105"/>
  <c r="F125"/>
  <c r="C106"/>
  <c r="D96"/>
  <c r="E96" l="1"/>
  <c r="D97"/>
  <c r="C116"/>
  <c r="D106"/>
  <c r="F115"/>
  <c r="E115"/>
  <c r="D115"/>
  <c r="E106" l="1"/>
  <c r="D107"/>
  <c r="D116"/>
  <c r="E97"/>
  <c r="F96"/>
  <c r="F97" s="1"/>
  <c r="F155" l="1"/>
  <c r="F135"/>
  <c r="E107"/>
  <c r="F106"/>
  <c r="F107" s="1"/>
  <c r="C105"/>
  <c r="C107" s="1"/>
  <c r="C95"/>
  <c r="E155"/>
  <c r="D126"/>
  <c r="E116"/>
  <c r="D117"/>
  <c r="D155"/>
  <c r="D136" l="1"/>
  <c r="D127"/>
  <c r="E126"/>
  <c r="D145"/>
  <c r="D165" s="1"/>
  <c r="E135"/>
  <c r="C115"/>
  <c r="C117" s="1"/>
  <c r="C97"/>
  <c r="D135"/>
  <c r="E117"/>
  <c r="F116"/>
  <c r="F117" s="1"/>
  <c r="E145" l="1"/>
  <c r="E165" s="1"/>
  <c r="E127"/>
  <c r="F126"/>
  <c r="F127" s="1"/>
  <c r="D146"/>
  <c r="D137"/>
  <c r="E136"/>
  <c r="F145"/>
  <c r="F165" s="1"/>
  <c r="D173" l="1"/>
  <c r="E137"/>
  <c r="F136"/>
  <c r="F137" s="1"/>
  <c r="D156"/>
  <c r="D147"/>
  <c r="E146"/>
  <c r="F173" l="1"/>
  <c r="E173"/>
  <c r="E147"/>
  <c r="F146"/>
  <c r="F147" s="1"/>
  <c r="D166"/>
  <c r="D157"/>
  <c r="D172" s="1"/>
  <c r="E156"/>
  <c r="E157" l="1"/>
  <c r="E172" s="1"/>
  <c r="F156"/>
  <c r="F157" s="1"/>
  <c r="D167"/>
  <c r="E166"/>
  <c r="F172"/>
  <c r="E167" l="1"/>
  <c r="F166"/>
  <c r="F167" s="1"/>
</calcChain>
</file>

<file path=xl/sharedStrings.xml><?xml version="1.0" encoding="utf-8"?>
<sst xmlns="http://schemas.openxmlformats.org/spreadsheetml/2006/main" count="166" uniqueCount="58">
  <si>
    <t>Descriminação</t>
  </si>
  <si>
    <t>Brasil</t>
  </si>
  <si>
    <t>Paraguai</t>
  </si>
  <si>
    <t>Argentina</t>
  </si>
  <si>
    <t>Chile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</si>
  <si>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</si>
  <si>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</si>
  <si>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</si>
  <si>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</si>
  <si>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</si>
  <si>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</si>
  <si>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</si>
  <si>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</si>
  <si>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</si>
  <si>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</si>
  <si>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</si>
  <si>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</si>
  <si>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</si>
  <si>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</si>
  <si>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homem</t>
  </si>
  <si>
    <t xml:space="preserve">  Maquinista</t>
  </si>
  <si>
    <t xml:space="preserve">  Auxiliar</t>
  </si>
  <si>
    <t>US$/ano</t>
  </si>
  <si>
    <t>Equipagem - Horizonte 2015</t>
  </si>
  <si>
    <t>Equipagem - Horizonte 2030</t>
  </si>
  <si>
    <t>Equipagem - Horizonte 2045</t>
  </si>
  <si>
    <t>QUADRO XXXX</t>
  </si>
  <si>
    <t>CUSTO ANUAL DE EQUIPAGEM DA ALL</t>
  </si>
  <si>
    <t>Unidades</t>
  </si>
  <si>
    <t>1º Ano</t>
  </si>
  <si>
    <t>16º Ano</t>
  </si>
  <si>
    <t>31º Ano</t>
  </si>
  <si>
    <t>mil tku</t>
  </si>
  <si>
    <t>Necessidade anual de equipagem</t>
  </si>
  <si>
    <t>Custo unitário de equipagem ano</t>
  </si>
  <si>
    <t>US$/equipagem ano</t>
  </si>
  <si>
    <t xml:space="preserve">  Custo anual Total</t>
  </si>
  <si>
    <t>CUSTO ANUAL DE EQUIPAGEM DA FERROESTE</t>
  </si>
  <si>
    <t>CUSTO ANUAL DE EQUIPAGEM DO BRASIL</t>
  </si>
  <si>
    <t>CUSTO ANUAL DE EQUIPAGEM DA FEPASA</t>
  </si>
  <si>
    <t>CUSTO ANUAL DE EQUIPAGEM DA BELGRANO CARGAS</t>
  </si>
  <si>
    <t>CUSTO ANUAL DE EQUIPAGEM DA FERRONOR</t>
  </si>
  <si>
    <t>CUSTO ANUAL DE EQUIPAGEM DA CFBA</t>
  </si>
  <si>
    <t>CUSTO ANUAL DE EQUIPAGEM DO CHILE</t>
  </si>
  <si>
    <t>Países / Empresas / Trechos / Corredor Paranaguá - Antofagasta</t>
  </si>
  <si>
    <t>ALL - América Latina Logística</t>
  </si>
  <si>
    <t>Iguaçu</t>
  </si>
  <si>
    <t>S.Fco. do Sul</t>
  </si>
  <si>
    <t>Eng. Bley</t>
  </si>
  <si>
    <t>J.V. Gonzalez</t>
  </si>
  <si>
    <t>A. Victoria</t>
  </si>
  <si>
    <t>Demanda -  produção anual</t>
  </si>
  <si>
    <t>Discriminação</t>
  </si>
  <si>
    <t>Front. Brasil</t>
  </si>
  <si>
    <t>Front. Paraguai</t>
  </si>
  <si>
    <t>Front. Argentina</t>
  </si>
  <si>
    <t>Fonte: Enefer - Consultoria, Projetos Ltda.</t>
  </si>
  <si>
    <r>
      <t xml:space="preserve">TABELA 9.4.10 // Estimativa do Custo de Equipagem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</si>
</sst>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3" fillId="0" borderId="0" xfId="0" applyFont="1" applyBorder="1"/>
    <xf numFmtId="0" fontId="3" fillId="2" borderId="5" xfId="0" applyFont="1" applyFill="1" applyBorder="1"/>
    <xf numFmtId="4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/>
    <xf numFmtId="3" fontId="3" fillId="2" borderId="1" xfId="0" applyNumberFormat="1" applyFont="1" applyFill="1" applyBorder="1"/>
    <xf numFmtId="0" fontId="2" fillId="3" borderId="0" xfId="0" applyFont="1" applyFill="1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/>
    <xf numFmtId="0" fontId="2" fillId="0" borderId="0" xfId="0" applyFont="1" applyFill="1" applyBorder="1" applyAlignment="1">
      <alignment horizontal="left"/>
    </xf>
    <xf numFmtId="4" fontId="3" fillId="0" borderId="0" xfId="0" applyNumberFormat="1" applyFo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24.03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6">
          <cell r="D116">
            <v>3642001</v>
          </cell>
          <cell r="E116">
            <v>5316868</v>
          </cell>
          <cell r="F116">
            <v>6839602</v>
          </cell>
          <cell r="G116">
            <v>8501992</v>
          </cell>
        </row>
        <row r="197">
          <cell r="D197">
            <v>322400</v>
          </cell>
          <cell r="E197">
            <v>1758320</v>
          </cell>
          <cell r="F197">
            <v>2646160</v>
          </cell>
          <cell r="G197">
            <v>3506720</v>
          </cell>
        </row>
        <row r="224">
          <cell r="E224">
            <v>7075188</v>
          </cell>
          <cell r="F224">
            <v>9485762</v>
          </cell>
          <cell r="G224">
            <v>12008712</v>
          </cell>
        </row>
        <row r="413">
          <cell r="E413">
            <v>2371512</v>
          </cell>
          <cell r="F413">
            <v>2963696</v>
          </cell>
          <cell r="G413">
            <v>1879345</v>
          </cell>
        </row>
        <row r="440">
          <cell r="E440">
            <v>108600</v>
          </cell>
          <cell r="F440">
            <v>126700</v>
          </cell>
          <cell r="G440">
            <v>162900</v>
          </cell>
        </row>
        <row r="467">
          <cell r="E467">
            <v>250425</v>
          </cell>
          <cell r="F467">
            <v>274275</v>
          </cell>
          <cell r="G467">
            <v>298125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73"/>
  <sheetViews>
    <sheetView tabSelected="1" workbookViewId="0">
      <selection activeCell="A3" sqref="A3"/>
    </sheetView>
  </sheetViews>
  <sheetFormatPr defaultRowHeight="15"/>
  <cols>
    <col min="1" max="1" width="47.140625" style="14" customWidth="1"/>
    <col min="2" max="2" width="18.42578125" style="14" customWidth="1"/>
    <col min="3" max="4" width="15.140625" style="14" customWidth="1"/>
    <col min="5" max="5" width="14.28515625" style="14" customWidth="1"/>
    <col min="6" max="6" width="14.7109375" style="14" customWidth="1"/>
    <col min="7" max="7" width="14.28515625" style="14" customWidth="1"/>
    <col min="8" max="8" width="17.7109375" style="14" customWidth="1"/>
    <col min="9" max="9" width="16" style="14" customWidth="1"/>
    <col min="10" max="10" width="18.140625" style="14" customWidth="1"/>
    <col min="11" max="11" width="18.28515625" style="14" customWidth="1"/>
    <col min="12" max="12" width="15.42578125" style="14" customWidth="1"/>
    <col min="13" max="13" width="14.7109375" style="14" customWidth="1"/>
    <col min="14" max="15" width="14.5703125" style="14" customWidth="1"/>
  </cols>
  <sheetData>
    <row r="2" spans="1:15" ht="15.75">
      <c r="A2" s="44" t="s">
        <v>57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16.5" thickBot="1">
      <c r="A3" s="6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>
      <c r="A4" s="38" t="s">
        <v>0</v>
      </c>
      <c r="B4" s="38"/>
      <c r="C4" s="41" t="s">
        <v>44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5.75">
      <c r="A5" s="39"/>
      <c r="B5" s="39"/>
      <c r="C5" s="42" t="s">
        <v>1</v>
      </c>
      <c r="D5" s="42"/>
      <c r="E5" s="42"/>
      <c r="F5" s="42"/>
      <c r="G5" s="42"/>
      <c r="H5" s="3"/>
      <c r="I5" s="42" t="s">
        <v>2</v>
      </c>
      <c r="J5" s="42"/>
      <c r="K5" s="42" t="s">
        <v>3</v>
      </c>
      <c r="L5" s="42"/>
      <c r="M5" s="42"/>
      <c r="N5" s="42" t="s">
        <v>4</v>
      </c>
      <c r="O5" s="42"/>
    </row>
    <row r="6" spans="1:15" ht="15.75">
      <c r="A6" s="39"/>
      <c r="B6" s="39"/>
      <c r="C6" s="43" t="s">
        <v>45</v>
      </c>
      <c r="D6" s="43"/>
      <c r="E6" s="43"/>
      <c r="F6" s="43"/>
      <c r="G6" s="42" t="s">
        <v>5</v>
      </c>
      <c r="H6" s="42"/>
      <c r="I6" s="43" t="s">
        <v>6</v>
      </c>
      <c r="J6" s="43"/>
      <c r="K6" s="43" t="s">
        <v>7</v>
      </c>
      <c r="L6" s="43"/>
      <c r="M6" s="43"/>
      <c r="N6" s="3" t="s">
        <v>8</v>
      </c>
      <c r="O6" s="3" t="s">
        <v>9</v>
      </c>
    </row>
    <row r="7" spans="1:15" ht="15.75">
      <c r="A7" s="39"/>
      <c r="B7" s="39"/>
      <c r="C7" s="4" t="s">
        <v>10</v>
      </c>
      <c r="D7" s="33" t="str">
        <f>+C8</f>
        <v>Iguaçu</v>
      </c>
      <c r="E7" s="4" t="str">
        <f>+D8</f>
        <v>Desvio Ribas</v>
      </c>
      <c r="F7" s="33" t="s">
        <v>47</v>
      </c>
      <c r="G7" s="33" t="str">
        <f>+E8</f>
        <v>Guarapuava</v>
      </c>
      <c r="H7" s="33" t="str">
        <f>+G8</f>
        <v>Cascavel</v>
      </c>
      <c r="I7" s="4" t="s">
        <v>53</v>
      </c>
      <c r="J7" s="33" t="s">
        <v>11</v>
      </c>
      <c r="K7" s="33" t="str">
        <f>+J8</f>
        <v>Front. Argentina</v>
      </c>
      <c r="L7" s="33" t="str">
        <f>+K8</f>
        <v>J.V. Gonzalez</v>
      </c>
      <c r="M7" s="4" t="str">
        <f>+L8</f>
        <v>Salta</v>
      </c>
      <c r="N7" s="33" t="str">
        <f>+M8</f>
        <v>Socompa</v>
      </c>
      <c r="O7" s="4" t="str">
        <f>+N8</f>
        <v>A. Victoria</v>
      </c>
    </row>
    <row r="8" spans="1:15" ht="16.5" thickBot="1">
      <c r="A8" s="40"/>
      <c r="B8" s="40"/>
      <c r="C8" s="34" t="s">
        <v>46</v>
      </c>
      <c r="D8" s="34" t="s">
        <v>12</v>
      </c>
      <c r="E8" s="34" t="s">
        <v>13</v>
      </c>
      <c r="F8" s="34" t="s">
        <v>48</v>
      </c>
      <c r="G8" s="34" t="s">
        <v>14</v>
      </c>
      <c r="H8" s="34" t="s">
        <v>54</v>
      </c>
      <c r="I8" s="34" t="s">
        <v>15</v>
      </c>
      <c r="J8" s="34" t="s">
        <v>55</v>
      </c>
      <c r="K8" s="34" t="s">
        <v>49</v>
      </c>
      <c r="L8" s="34" t="s">
        <v>16</v>
      </c>
      <c r="M8" s="34" t="s">
        <v>17</v>
      </c>
      <c r="N8" s="34" t="s">
        <v>50</v>
      </c>
      <c r="O8" s="34" t="s">
        <v>18</v>
      </c>
    </row>
    <row r="9" spans="1:15" ht="15.75">
      <c r="A9" s="7" t="s">
        <v>23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>
      <c r="A10" s="5" t="s">
        <v>20</v>
      </c>
      <c r="B10" s="10" t="s">
        <v>19</v>
      </c>
      <c r="C10" s="11">
        <v>46</v>
      </c>
      <c r="D10" s="11">
        <v>51</v>
      </c>
      <c r="E10" s="11">
        <v>29</v>
      </c>
      <c r="F10" s="11">
        <v>33</v>
      </c>
      <c r="G10" s="11">
        <v>24</v>
      </c>
      <c r="H10" s="11">
        <v>10</v>
      </c>
      <c r="I10" s="11">
        <v>11</v>
      </c>
      <c r="J10" s="11">
        <v>8</v>
      </c>
      <c r="K10" s="11">
        <v>29</v>
      </c>
      <c r="L10" s="11">
        <v>13</v>
      </c>
      <c r="M10" s="11">
        <v>27</v>
      </c>
      <c r="N10" s="11">
        <v>21</v>
      </c>
      <c r="O10" s="11">
        <v>24</v>
      </c>
    </row>
    <row r="11" spans="1:15">
      <c r="A11" s="5" t="s">
        <v>21</v>
      </c>
      <c r="B11" s="10" t="s">
        <v>19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25</v>
      </c>
      <c r="L11" s="11">
        <v>9</v>
      </c>
      <c r="M11" s="11">
        <v>23</v>
      </c>
      <c r="N11" s="11">
        <v>17</v>
      </c>
      <c r="O11" s="11">
        <v>16</v>
      </c>
    </row>
    <row r="12" spans="1:15" ht="15.75">
      <c r="A12" s="7" t="s">
        <v>24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>
      <c r="A13" s="5" t="s">
        <v>20</v>
      </c>
      <c r="B13" s="10" t="s">
        <v>19</v>
      </c>
      <c r="C13" s="11">
        <v>61</v>
      </c>
      <c r="D13" s="11">
        <v>64</v>
      </c>
      <c r="E13" s="11">
        <v>42</v>
      </c>
      <c r="F13" s="11">
        <v>44</v>
      </c>
      <c r="G13" s="11">
        <v>36</v>
      </c>
      <c r="H13" s="11">
        <v>15</v>
      </c>
      <c r="I13" s="11">
        <v>19</v>
      </c>
      <c r="J13" s="11">
        <v>9</v>
      </c>
      <c r="K13" s="11">
        <v>39</v>
      </c>
      <c r="L13" s="11">
        <v>15</v>
      </c>
      <c r="M13" s="11">
        <v>30</v>
      </c>
      <c r="N13" s="11">
        <v>26</v>
      </c>
      <c r="O13" s="11">
        <v>29</v>
      </c>
    </row>
    <row r="14" spans="1:15">
      <c r="A14" s="5" t="s">
        <v>21</v>
      </c>
      <c r="B14" s="10" t="s">
        <v>19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31</v>
      </c>
      <c r="L14" s="11">
        <v>11</v>
      </c>
      <c r="M14" s="11">
        <v>26</v>
      </c>
      <c r="N14" s="11">
        <v>18</v>
      </c>
      <c r="O14" s="11">
        <v>17</v>
      </c>
    </row>
    <row r="15" spans="1:15" ht="15.75">
      <c r="A15" s="7" t="s">
        <v>25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>
      <c r="A16" s="5" t="s">
        <v>20</v>
      </c>
      <c r="B16" s="10" t="s">
        <v>19</v>
      </c>
      <c r="C16" s="11">
        <v>70</v>
      </c>
      <c r="D16" s="11">
        <v>74</v>
      </c>
      <c r="E16" s="11">
        <v>52</v>
      </c>
      <c r="F16" s="11">
        <v>51</v>
      </c>
      <c r="G16" s="11">
        <v>45</v>
      </c>
      <c r="H16" s="11">
        <v>18</v>
      </c>
      <c r="I16" s="11">
        <v>23</v>
      </c>
      <c r="J16" s="11">
        <v>11</v>
      </c>
      <c r="K16" s="11">
        <v>45</v>
      </c>
      <c r="L16" s="11">
        <v>23</v>
      </c>
      <c r="M16" s="11">
        <v>34</v>
      </c>
      <c r="N16" s="11">
        <v>27</v>
      </c>
      <c r="O16" s="11">
        <v>30</v>
      </c>
    </row>
    <row r="17" spans="1:15" ht="15.75" thickBot="1">
      <c r="A17" s="2" t="s">
        <v>21</v>
      </c>
      <c r="B17" s="35" t="s">
        <v>19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37</v>
      </c>
      <c r="L17" s="12">
        <v>19</v>
      </c>
      <c r="M17" s="12">
        <v>30</v>
      </c>
      <c r="N17" s="12">
        <v>19</v>
      </c>
      <c r="O17" s="12">
        <v>18</v>
      </c>
    </row>
    <row r="18" spans="1:15">
      <c r="A18" s="5" t="s">
        <v>56</v>
      </c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90" spans="1:6" s="14" customFormat="1" ht="15.75">
      <c r="A90" s="13" t="s">
        <v>26</v>
      </c>
    </row>
    <row r="91" spans="1:6" s="14" customFormat="1" ht="16.5" thickBot="1">
      <c r="A91" s="15" t="s">
        <v>27</v>
      </c>
      <c r="B91" s="15"/>
      <c r="C91" s="15"/>
      <c r="D91" s="16"/>
      <c r="E91" s="8"/>
    </row>
    <row r="92" spans="1:6" s="14" customFormat="1" ht="15.75">
      <c r="A92" s="36" t="s">
        <v>52</v>
      </c>
      <c r="B92" s="36" t="s">
        <v>28</v>
      </c>
      <c r="C92" s="17">
        <v>2010</v>
      </c>
      <c r="D92" s="18">
        <v>2015</v>
      </c>
      <c r="E92" s="19">
        <v>2030</v>
      </c>
      <c r="F92" s="19">
        <v>2045</v>
      </c>
    </row>
    <row r="93" spans="1:6" s="14" customFormat="1" ht="16.5" thickBot="1">
      <c r="A93" s="37"/>
      <c r="B93" s="37"/>
      <c r="C93" s="20"/>
      <c r="D93" s="21" t="s">
        <v>29</v>
      </c>
      <c r="E93" s="22" t="s">
        <v>30</v>
      </c>
      <c r="F93" s="22" t="s">
        <v>31</v>
      </c>
    </row>
    <row r="94" spans="1:6" s="14" customFormat="1">
      <c r="A94" s="23" t="s">
        <v>51</v>
      </c>
      <c r="B94" s="24" t="s">
        <v>32</v>
      </c>
      <c r="C94" s="25">
        <f>+'[4]Invest Frotas (2)'!D116</f>
        <v>3642001</v>
      </c>
      <c r="D94" s="25">
        <f>+'[4]Invest Frotas (2)'!E116</f>
        <v>5316868</v>
      </c>
      <c r="E94" s="25">
        <f>+'[4]Invest Frotas (2)'!F116</f>
        <v>6839602</v>
      </c>
      <c r="F94" s="25">
        <f>+'[4]Invest Frotas (2)'!G116</f>
        <v>8501992</v>
      </c>
    </row>
    <row r="95" spans="1:6" s="14" customFormat="1">
      <c r="A95" s="14" t="s">
        <v>33</v>
      </c>
      <c r="B95" s="26" t="s">
        <v>19</v>
      </c>
      <c r="C95" s="14" t="e">
        <f>+#REF!+#REF!+#REF!+#REF!</f>
        <v>#REF!</v>
      </c>
      <c r="D95" s="14" t="e">
        <f>+#REF!+#REF!+#REF!+#REF!</f>
        <v>#REF!</v>
      </c>
      <c r="E95" s="14" t="e">
        <f>+#REF!+#REF!+#REF!+#REF!</f>
        <v>#REF!</v>
      </c>
      <c r="F95" s="14" t="e">
        <f>+#REF!+#REF!+#REF!+#REF!</f>
        <v>#REF!</v>
      </c>
    </row>
    <row r="96" spans="1:6" s="14" customFormat="1">
      <c r="A96" s="14" t="s">
        <v>34</v>
      </c>
      <c r="B96" s="26" t="s">
        <v>35</v>
      </c>
      <c r="C96" s="27" t="e">
        <f>+#REF!</f>
        <v>#REF!</v>
      </c>
      <c r="D96" s="27" t="e">
        <f>+C96</f>
        <v>#REF!</v>
      </c>
      <c r="E96" s="27" t="e">
        <f>+D96</f>
        <v>#REF!</v>
      </c>
      <c r="F96" s="27" t="e">
        <f>+E96</f>
        <v>#REF!</v>
      </c>
    </row>
    <row r="97" spans="1:6" s="14" customFormat="1" ht="16.5" thickBot="1">
      <c r="A97" s="28" t="s">
        <v>36</v>
      </c>
      <c r="B97" s="29" t="s">
        <v>22</v>
      </c>
      <c r="C97" s="30" t="e">
        <f>+C96*C95</f>
        <v>#REF!</v>
      </c>
      <c r="D97" s="30" t="e">
        <f>+D96*D95</f>
        <v>#REF!</v>
      </c>
      <c r="E97" s="30" t="e">
        <f>+E96*E95</f>
        <v>#REF!</v>
      </c>
      <c r="F97" s="30" t="e">
        <f>+F96*F95</f>
        <v>#REF!</v>
      </c>
    </row>
    <row r="98" spans="1:6" s="14" customFormat="1" ht="15.75">
      <c r="A98" s="31"/>
    </row>
    <row r="99" spans="1:6" s="14" customFormat="1">
      <c r="C99" s="27"/>
    </row>
    <row r="100" spans="1:6" s="14" customFormat="1" ht="15.75">
      <c r="A100" s="13" t="s">
        <v>26</v>
      </c>
    </row>
    <row r="101" spans="1:6" s="14" customFormat="1" ht="16.5" thickBot="1">
      <c r="A101" s="15" t="s">
        <v>37</v>
      </c>
      <c r="B101" s="15"/>
      <c r="C101" s="15"/>
      <c r="D101" s="16"/>
      <c r="E101" s="8"/>
    </row>
    <row r="102" spans="1:6" s="14" customFormat="1" ht="15.75">
      <c r="A102" s="36" t="s">
        <v>52</v>
      </c>
      <c r="B102" s="36" t="s">
        <v>28</v>
      </c>
      <c r="C102" s="17">
        <v>2010</v>
      </c>
      <c r="D102" s="18">
        <v>2015</v>
      </c>
      <c r="E102" s="19">
        <v>2030</v>
      </c>
      <c r="F102" s="19">
        <v>2045</v>
      </c>
    </row>
    <row r="103" spans="1:6" s="14" customFormat="1" ht="16.5" thickBot="1">
      <c r="A103" s="37"/>
      <c r="B103" s="37"/>
      <c r="C103" s="20"/>
      <c r="D103" s="21" t="s">
        <v>29</v>
      </c>
      <c r="E103" s="22" t="s">
        <v>30</v>
      </c>
      <c r="F103" s="22" t="s">
        <v>31</v>
      </c>
    </row>
    <row r="104" spans="1:6" s="14" customFormat="1">
      <c r="A104" s="23" t="s">
        <v>51</v>
      </c>
      <c r="B104" s="24" t="s">
        <v>32</v>
      </c>
      <c r="C104" s="25">
        <f>+'[4]Invest Frotas (2)'!D197</f>
        <v>322400</v>
      </c>
      <c r="D104" s="25">
        <f>+'[4]Invest Frotas (2)'!E197</f>
        <v>1758320</v>
      </c>
      <c r="E104" s="25">
        <f>+'[4]Invest Frotas (2)'!F197</f>
        <v>2646160</v>
      </c>
      <c r="F104" s="25">
        <f>+'[4]Invest Frotas (2)'!G197</f>
        <v>3506720</v>
      </c>
    </row>
    <row r="105" spans="1:6" s="14" customFormat="1">
      <c r="A105" s="14" t="s">
        <v>33</v>
      </c>
      <c r="B105" s="26" t="s">
        <v>19</v>
      </c>
      <c r="C105" s="14" t="e">
        <f>+#REF!</f>
        <v>#REF!</v>
      </c>
      <c r="D105" s="14" t="e">
        <f>+#REF!</f>
        <v>#REF!</v>
      </c>
      <c r="E105" s="14" t="e">
        <f>+#REF!</f>
        <v>#REF!</v>
      </c>
      <c r="F105" s="14" t="e">
        <f>+#REF!</f>
        <v>#REF!</v>
      </c>
    </row>
    <row r="106" spans="1:6" s="14" customFormat="1">
      <c r="A106" s="14" t="s">
        <v>34</v>
      </c>
      <c r="B106" s="26" t="s">
        <v>35</v>
      </c>
      <c r="C106" s="27" t="e">
        <f>+C96</f>
        <v>#REF!</v>
      </c>
      <c r="D106" s="27" t="e">
        <f>+C106</f>
        <v>#REF!</v>
      </c>
      <c r="E106" s="27" t="e">
        <f>+D106</f>
        <v>#REF!</v>
      </c>
      <c r="F106" s="27" t="e">
        <f>+E106</f>
        <v>#REF!</v>
      </c>
    </row>
    <row r="107" spans="1:6" s="14" customFormat="1" ht="16.5" thickBot="1">
      <c r="A107" s="28" t="s">
        <v>36</v>
      </c>
      <c r="B107" s="29" t="s">
        <v>22</v>
      </c>
      <c r="C107" s="30" t="e">
        <f>+C106*C105</f>
        <v>#REF!</v>
      </c>
      <c r="D107" s="30" t="e">
        <f>+D106*D105</f>
        <v>#REF!</v>
      </c>
      <c r="E107" s="30" t="e">
        <f>+E106*E105</f>
        <v>#REF!</v>
      </c>
      <c r="F107" s="30" t="e">
        <f>+F106*F105</f>
        <v>#REF!</v>
      </c>
    </row>
    <row r="110" spans="1:6" s="14" customFormat="1" ht="15.75">
      <c r="A110" s="13" t="s">
        <v>26</v>
      </c>
    </row>
    <row r="111" spans="1:6" s="14" customFormat="1" ht="16.5" thickBot="1">
      <c r="A111" s="15" t="s">
        <v>38</v>
      </c>
      <c r="B111" s="15"/>
      <c r="C111" s="15"/>
      <c r="D111" s="16"/>
      <c r="E111" s="8"/>
    </row>
    <row r="112" spans="1:6" s="14" customFormat="1" ht="15.75">
      <c r="A112" s="36" t="s">
        <v>52</v>
      </c>
      <c r="B112" s="36" t="s">
        <v>28</v>
      </c>
      <c r="C112" s="17">
        <v>2010</v>
      </c>
      <c r="D112" s="18">
        <v>2015</v>
      </c>
      <c r="E112" s="19">
        <v>2030</v>
      </c>
      <c r="F112" s="19">
        <v>2045</v>
      </c>
    </row>
    <row r="113" spans="1:6" s="14" customFormat="1" ht="16.5" thickBot="1">
      <c r="A113" s="37"/>
      <c r="B113" s="37"/>
      <c r="C113" s="20"/>
      <c r="D113" s="21" t="s">
        <v>29</v>
      </c>
      <c r="E113" s="22" t="s">
        <v>30</v>
      </c>
      <c r="F113" s="22" t="s">
        <v>31</v>
      </c>
    </row>
    <row r="114" spans="1:6" s="14" customFormat="1">
      <c r="A114" s="23" t="s">
        <v>51</v>
      </c>
      <c r="B114" s="24" t="s">
        <v>32</v>
      </c>
      <c r="C114" s="25">
        <f t="shared" ref="C114:F115" si="0">+C94+C104</f>
        <v>3964401</v>
      </c>
      <c r="D114" s="25">
        <f t="shared" si="0"/>
        <v>7075188</v>
      </c>
      <c r="E114" s="25">
        <f t="shared" si="0"/>
        <v>9485762</v>
      </c>
      <c r="F114" s="25">
        <f t="shared" si="0"/>
        <v>12008712</v>
      </c>
    </row>
    <row r="115" spans="1:6" s="14" customFormat="1">
      <c r="A115" s="14" t="s">
        <v>33</v>
      </c>
      <c r="B115" s="26" t="s">
        <v>19</v>
      </c>
      <c r="C115" s="14" t="e">
        <f t="shared" si="0"/>
        <v>#REF!</v>
      </c>
      <c r="D115" s="14" t="e">
        <f t="shared" si="0"/>
        <v>#REF!</v>
      </c>
      <c r="E115" s="14" t="e">
        <f t="shared" si="0"/>
        <v>#REF!</v>
      </c>
      <c r="F115" s="14" t="e">
        <f t="shared" si="0"/>
        <v>#REF!</v>
      </c>
    </row>
    <row r="116" spans="1:6" s="14" customFormat="1">
      <c r="A116" s="14" t="s">
        <v>34</v>
      </c>
      <c r="B116" s="26" t="s">
        <v>35</v>
      </c>
      <c r="C116" s="27" t="e">
        <f>+C106</f>
        <v>#REF!</v>
      </c>
      <c r="D116" s="27" t="e">
        <f>+C116</f>
        <v>#REF!</v>
      </c>
      <c r="E116" s="27" t="e">
        <f>+D116</f>
        <v>#REF!</v>
      </c>
      <c r="F116" s="27" t="e">
        <f>+E116</f>
        <v>#REF!</v>
      </c>
    </row>
    <row r="117" spans="1:6" s="14" customFormat="1" ht="16.5" thickBot="1">
      <c r="A117" s="28" t="s">
        <v>36</v>
      </c>
      <c r="B117" s="29" t="s">
        <v>22</v>
      </c>
      <c r="C117" s="30" t="e">
        <f>+C116*C115</f>
        <v>#REF!</v>
      </c>
      <c r="D117" s="30" t="e">
        <f>+D116*D115</f>
        <v>#REF!</v>
      </c>
      <c r="E117" s="30" t="e">
        <f>+E116*E115</f>
        <v>#REF!</v>
      </c>
      <c r="F117" s="30" t="e">
        <f>+F116*F115</f>
        <v>#REF!</v>
      </c>
    </row>
    <row r="119" spans="1:6" s="14" customFormat="1">
      <c r="C119" s="32"/>
    </row>
    <row r="120" spans="1:6" s="14" customFormat="1" ht="15.75">
      <c r="A120" s="13" t="s">
        <v>26</v>
      </c>
    </row>
    <row r="121" spans="1:6" s="14" customFormat="1" ht="16.5" thickBot="1">
      <c r="A121" s="15" t="s">
        <v>39</v>
      </c>
      <c r="B121" s="15"/>
      <c r="C121" s="15"/>
      <c r="D121" s="16"/>
      <c r="E121" s="8"/>
    </row>
    <row r="122" spans="1:6" s="14" customFormat="1" ht="15.75">
      <c r="A122" s="36" t="s">
        <v>52</v>
      </c>
      <c r="B122" s="36" t="s">
        <v>28</v>
      </c>
      <c r="C122" s="17">
        <v>2010</v>
      </c>
      <c r="D122" s="18">
        <v>2015</v>
      </c>
      <c r="E122" s="19">
        <v>2030</v>
      </c>
      <c r="F122" s="19">
        <v>2045</v>
      </c>
    </row>
    <row r="123" spans="1:6" s="14" customFormat="1" ht="16.5" thickBot="1">
      <c r="A123" s="37"/>
      <c r="B123" s="37"/>
      <c r="C123" s="20"/>
      <c r="D123" s="21" t="s">
        <v>29</v>
      </c>
      <c r="E123" s="22" t="s">
        <v>30</v>
      </c>
      <c r="F123" s="22" t="s">
        <v>31</v>
      </c>
    </row>
    <row r="124" spans="1:6" s="14" customFormat="1">
      <c r="A124" s="23" t="s">
        <v>51</v>
      </c>
      <c r="B124" s="24" t="s">
        <v>32</v>
      </c>
      <c r="C124" s="25"/>
      <c r="D124" s="25">
        <f>+'[4]Invest Frotas (2)'!E224</f>
        <v>7075188</v>
      </c>
      <c r="E124" s="25">
        <f>+'[4]Invest Frotas (2)'!F224</f>
        <v>9485762</v>
      </c>
      <c r="F124" s="25">
        <f>+'[4]Invest Frotas (2)'!G224</f>
        <v>12008712</v>
      </c>
    </row>
    <row r="125" spans="1:6" s="14" customFormat="1">
      <c r="A125" s="14" t="s">
        <v>33</v>
      </c>
      <c r="B125" s="26" t="s">
        <v>19</v>
      </c>
      <c r="D125" s="14" t="e">
        <f>+#REF!</f>
        <v>#REF!</v>
      </c>
      <c r="E125" s="14" t="e">
        <f>+#REF!</f>
        <v>#REF!</v>
      </c>
      <c r="F125" s="14" t="e">
        <f>+#REF!</f>
        <v>#REF!</v>
      </c>
    </row>
    <row r="126" spans="1:6" s="14" customFormat="1">
      <c r="A126" s="14" t="s">
        <v>34</v>
      </c>
      <c r="B126" s="26" t="s">
        <v>35</v>
      </c>
      <c r="C126" s="27"/>
      <c r="D126" s="27" t="e">
        <f>+D116</f>
        <v>#REF!</v>
      </c>
      <c r="E126" s="27" t="e">
        <f>+D126</f>
        <v>#REF!</v>
      </c>
      <c r="F126" s="27" t="e">
        <f>+E126</f>
        <v>#REF!</v>
      </c>
    </row>
    <row r="127" spans="1:6" s="14" customFormat="1" ht="16.5" thickBot="1">
      <c r="A127" s="28" t="s">
        <v>36</v>
      </c>
      <c r="B127" s="29" t="s">
        <v>22</v>
      </c>
      <c r="C127" s="30"/>
      <c r="D127" s="30" t="e">
        <f>+D126*D125</f>
        <v>#REF!</v>
      </c>
      <c r="E127" s="30" t="e">
        <f>+E126*E125</f>
        <v>#REF!</v>
      </c>
      <c r="F127" s="30" t="e">
        <f>+F126*F125</f>
        <v>#REF!</v>
      </c>
    </row>
    <row r="130" spans="1:6" s="14" customFormat="1" ht="15.75">
      <c r="A130" s="13" t="s">
        <v>26</v>
      </c>
    </row>
    <row r="131" spans="1:6" s="14" customFormat="1" ht="16.5" thickBot="1">
      <c r="A131" s="15" t="s">
        <v>40</v>
      </c>
      <c r="B131" s="15"/>
      <c r="C131" s="15"/>
      <c r="D131" s="16"/>
      <c r="E131" s="8"/>
    </row>
    <row r="132" spans="1:6" s="14" customFormat="1" ht="15.75">
      <c r="A132" s="36" t="s">
        <v>52</v>
      </c>
      <c r="B132" s="36" t="s">
        <v>28</v>
      </c>
      <c r="C132" s="17">
        <v>2010</v>
      </c>
      <c r="D132" s="18">
        <v>2015</v>
      </c>
      <c r="E132" s="19">
        <v>2030</v>
      </c>
      <c r="F132" s="19">
        <v>2045</v>
      </c>
    </row>
    <row r="133" spans="1:6" s="14" customFormat="1" ht="16.5" thickBot="1">
      <c r="A133" s="37"/>
      <c r="B133" s="37"/>
      <c r="C133" s="20"/>
      <c r="D133" s="21" t="s">
        <v>29</v>
      </c>
      <c r="E133" s="22" t="s">
        <v>30</v>
      </c>
      <c r="F133" s="22" t="s">
        <v>31</v>
      </c>
    </row>
    <row r="134" spans="1:6" s="14" customFormat="1">
      <c r="A134" s="23" t="s">
        <v>51</v>
      </c>
      <c r="B134" s="24" t="s">
        <v>32</v>
      </c>
      <c r="C134" s="25"/>
      <c r="D134" s="25">
        <f>+'[4]Invest Frotas (2)'!E413</f>
        <v>2371512</v>
      </c>
      <c r="E134" s="25">
        <f>+'[4]Invest Frotas (2)'!F413</f>
        <v>2963696</v>
      </c>
      <c r="F134" s="25">
        <f>+'[4]Invest Frotas (2)'!G413</f>
        <v>1879345</v>
      </c>
    </row>
    <row r="135" spans="1:6" s="14" customFormat="1">
      <c r="A135" s="14" t="s">
        <v>33</v>
      </c>
      <c r="B135" s="26" t="s">
        <v>19</v>
      </c>
      <c r="D135" s="14" t="e">
        <f>+#REF!+#REF!</f>
        <v>#REF!</v>
      </c>
      <c r="E135" s="14" t="e">
        <f>+#REF!+#REF!</f>
        <v>#REF!</v>
      </c>
      <c r="F135" s="14" t="e">
        <f>+#REF!+#REF!</f>
        <v>#REF!</v>
      </c>
    </row>
    <row r="136" spans="1:6" s="14" customFormat="1">
      <c r="A136" s="14" t="s">
        <v>34</v>
      </c>
      <c r="B136" s="26" t="s">
        <v>35</v>
      </c>
      <c r="C136" s="27"/>
      <c r="D136" s="27" t="e">
        <f>+D126</f>
        <v>#REF!</v>
      </c>
      <c r="E136" s="27" t="e">
        <f>+D136</f>
        <v>#REF!</v>
      </c>
      <c r="F136" s="27" t="e">
        <f>+E136</f>
        <v>#REF!</v>
      </c>
    </row>
    <row r="137" spans="1:6" s="14" customFormat="1" ht="16.5" thickBot="1">
      <c r="A137" s="28" t="s">
        <v>36</v>
      </c>
      <c r="B137" s="29" t="s">
        <v>22</v>
      </c>
      <c r="C137" s="30"/>
      <c r="D137" s="30" t="e">
        <f>+D136*D135</f>
        <v>#REF!</v>
      </c>
      <c r="E137" s="30" t="e">
        <f>+E136*E135</f>
        <v>#REF!</v>
      </c>
      <c r="F137" s="30" t="e">
        <f>+F136*F135</f>
        <v>#REF!</v>
      </c>
    </row>
    <row r="140" spans="1:6" s="14" customFormat="1" ht="15.75">
      <c r="A140" s="13" t="s">
        <v>26</v>
      </c>
    </row>
    <row r="141" spans="1:6" s="14" customFormat="1" ht="16.5" thickBot="1">
      <c r="A141" s="15" t="s">
        <v>41</v>
      </c>
      <c r="B141" s="15"/>
      <c r="C141" s="15"/>
      <c r="D141" s="16"/>
      <c r="E141" s="8"/>
    </row>
    <row r="142" spans="1:6" s="14" customFormat="1" ht="15.75">
      <c r="A142" s="36" t="s">
        <v>52</v>
      </c>
      <c r="B142" s="36" t="s">
        <v>28</v>
      </c>
      <c r="C142" s="17">
        <v>2010</v>
      </c>
      <c r="D142" s="18">
        <v>2015</v>
      </c>
      <c r="E142" s="19">
        <v>2030</v>
      </c>
      <c r="F142" s="19">
        <v>2045</v>
      </c>
    </row>
    <row r="143" spans="1:6" s="14" customFormat="1" ht="16.5" thickBot="1">
      <c r="A143" s="37"/>
      <c r="B143" s="37"/>
      <c r="C143" s="20"/>
      <c r="D143" s="21" t="s">
        <v>29</v>
      </c>
      <c r="E143" s="22" t="s">
        <v>30</v>
      </c>
      <c r="F143" s="22" t="s">
        <v>31</v>
      </c>
    </row>
    <row r="144" spans="1:6" s="14" customFormat="1">
      <c r="A144" s="23" t="s">
        <v>51</v>
      </c>
      <c r="B144" s="24" t="s">
        <v>32</v>
      </c>
      <c r="C144" s="25"/>
      <c r="D144" s="25">
        <f>+'[4]Invest Frotas (2)'!E440</f>
        <v>108600</v>
      </c>
      <c r="E144" s="25">
        <f>+'[4]Invest Frotas (2)'!F440</f>
        <v>126700</v>
      </c>
      <c r="F144" s="25">
        <f>+'[4]Invest Frotas (2)'!G440</f>
        <v>162900</v>
      </c>
    </row>
    <row r="145" spans="1:6" s="14" customFormat="1">
      <c r="A145" s="14" t="s">
        <v>33</v>
      </c>
      <c r="B145" s="26" t="s">
        <v>19</v>
      </c>
      <c r="D145" s="14" t="e">
        <f>+#REF!</f>
        <v>#REF!</v>
      </c>
      <c r="E145" s="14" t="e">
        <f>+#REF!</f>
        <v>#REF!</v>
      </c>
      <c r="F145" s="14" t="e">
        <f>+#REF!</f>
        <v>#REF!</v>
      </c>
    </row>
    <row r="146" spans="1:6" s="14" customFormat="1">
      <c r="A146" s="14" t="s">
        <v>34</v>
      </c>
      <c r="B146" s="26" t="s">
        <v>35</v>
      </c>
      <c r="C146" s="27"/>
      <c r="D146" s="27" t="e">
        <f>+D136</f>
        <v>#REF!</v>
      </c>
      <c r="E146" s="27" t="e">
        <f>+D146</f>
        <v>#REF!</v>
      </c>
      <c r="F146" s="27" t="e">
        <f>+E146</f>
        <v>#REF!</v>
      </c>
    </row>
    <row r="147" spans="1:6" s="14" customFormat="1" ht="16.5" thickBot="1">
      <c r="A147" s="28" t="s">
        <v>36</v>
      </c>
      <c r="B147" s="29" t="s">
        <v>22</v>
      </c>
      <c r="C147" s="30"/>
      <c r="D147" s="30" t="e">
        <f>+D146*D145</f>
        <v>#REF!</v>
      </c>
      <c r="E147" s="30" t="e">
        <f>+E146*E145</f>
        <v>#REF!</v>
      </c>
      <c r="F147" s="30" t="e">
        <f>+F146*F145</f>
        <v>#REF!</v>
      </c>
    </row>
    <row r="150" spans="1:6" s="14" customFormat="1" ht="15.75">
      <c r="A150" s="13" t="s">
        <v>26</v>
      </c>
    </row>
    <row r="151" spans="1:6" s="14" customFormat="1" ht="16.5" thickBot="1">
      <c r="A151" s="15" t="s">
        <v>42</v>
      </c>
      <c r="B151" s="15"/>
      <c r="C151" s="15"/>
      <c r="D151" s="16"/>
      <c r="E151" s="8"/>
    </row>
    <row r="152" spans="1:6" s="14" customFormat="1" ht="15.75">
      <c r="A152" s="36" t="s">
        <v>52</v>
      </c>
      <c r="B152" s="36" t="s">
        <v>28</v>
      </c>
      <c r="C152" s="17">
        <v>2010</v>
      </c>
      <c r="D152" s="18">
        <v>2015</v>
      </c>
      <c r="E152" s="19">
        <v>2030</v>
      </c>
      <c r="F152" s="19">
        <v>2045</v>
      </c>
    </row>
    <row r="153" spans="1:6" s="14" customFormat="1" ht="16.5" thickBot="1">
      <c r="A153" s="37"/>
      <c r="B153" s="37"/>
      <c r="C153" s="20"/>
      <c r="D153" s="21" t="s">
        <v>29</v>
      </c>
      <c r="E153" s="22" t="s">
        <v>30</v>
      </c>
      <c r="F153" s="22" t="s">
        <v>31</v>
      </c>
    </row>
    <row r="154" spans="1:6" s="14" customFormat="1">
      <c r="A154" s="23" t="s">
        <v>51</v>
      </c>
      <c r="B154" s="24" t="s">
        <v>32</v>
      </c>
      <c r="C154" s="25"/>
      <c r="D154" s="25">
        <f>+'[4]Invest Frotas (2)'!E467</f>
        <v>250425</v>
      </c>
      <c r="E154" s="25">
        <f>+'[4]Invest Frotas (2)'!F467</f>
        <v>274275</v>
      </c>
      <c r="F154" s="25">
        <f>+'[4]Invest Frotas (2)'!G467</f>
        <v>298125</v>
      </c>
    </row>
    <row r="155" spans="1:6" s="14" customFormat="1">
      <c r="A155" s="14" t="s">
        <v>33</v>
      </c>
      <c r="B155" s="26" t="s">
        <v>19</v>
      </c>
      <c r="D155" s="14" t="e">
        <f>+#REF!</f>
        <v>#REF!</v>
      </c>
      <c r="E155" s="14" t="e">
        <f>+#REF!</f>
        <v>#REF!</v>
      </c>
      <c r="F155" s="14" t="e">
        <f>+#REF!</f>
        <v>#REF!</v>
      </c>
    </row>
    <row r="156" spans="1:6" s="14" customFormat="1">
      <c r="A156" s="14" t="s">
        <v>34</v>
      </c>
      <c r="B156" s="26" t="s">
        <v>35</v>
      </c>
      <c r="C156" s="27"/>
      <c r="D156" s="27" t="e">
        <f>+D146</f>
        <v>#REF!</v>
      </c>
      <c r="E156" s="27" t="e">
        <f>+D156</f>
        <v>#REF!</v>
      </c>
      <c r="F156" s="27" t="e">
        <f>+E156</f>
        <v>#REF!</v>
      </c>
    </row>
    <row r="157" spans="1:6" s="14" customFormat="1" ht="16.5" thickBot="1">
      <c r="A157" s="28" t="s">
        <v>36</v>
      </c>
      <c r="B157" s="29" t="s">
        <v>22</v>
      </c>
      <c r="C157" s="30"/>
      <c r="D157" s="30" t="e">
        <f>+D156*D155</f>
        <v>#REF!</v>
      </c>
      <c r="E157" s="30" t="e">
        <f>+E156*E155</f>
        <v>#REF!</v>
      </c>
      <c r="F157" s="30" t="e">
        <f>+F156*F155</f>
        <v>#REF!</v>
      </c>
    </row>
    <row r="160" spans="1:6" s="14" customFormat="1" ht="15.75">
      <c r="A160" s="13" t="s">
        <v>26</v>
      </c>
    </row>
    <row r="161" spans="1:6" s="14" customFormat="1" ht="16.5" thickBot="1">
      <c r="A161" s="15" t="s">
        <v>43</v>
      </c>
      <c r="B161" s="15"/>
      <c r="C161" s="15"/>
      <c r="D161" s="16"/>
      <c r="E161" s="8"/>
    </row>
    <row r="162" spans="1:6" s="14" customFormat="1" ht="15.75">
      <c r="A162" s="36" t="s">
        <v>52</v>
      </c>
      <c r="B162" s="36" t="s">
        <v>28</v>
      </c>
      <c r="C162" s="17">
        <v>2010</v>
      </c>
      <c r="D162" s="18">
        <v>2015</v>
      </c>
      <c r="E162" s="19">
        <v>2030</v>
      </c>
      <c r="F162" s="19">
        <v>2045</v>
      </c>
    </row>
    <row r="163" spans="1:6" s="14" customFormat="1" ht="16.5" thickBot="1">
      <c r="A163" s="37"/>
      <c r="B163" s="37"/>
      <c r="C163" s="20"/>
      <c r="D163" s="21" t="s">
        <v>29</v>
      </c>
      <c r="E163" s="22" t="s">
        <v>30</v>
      </c>
      <c r="F163" s="22" t="s">
        <v>31</v>
      </c>
    </row>
    <row r="164" spans="1:6" s="14" customFormat="1">
      <c r="A164" s="23" t="s">
        <v>51</v>
      </c>
      <c r="B164" s="24" t="s">
        <v>32</v>
      </c>
      <c r="C164" s="25"/>
      <c r="D164" s="25">
        <f t="shared" ref="D164:F165" si="1">+D144+D154</f>
        <v>359025</v>
      </c>
      <c r="E164" s="25">
        <f t="shared" si="1"/>
        <v>400975</v>
      </c>
      <c r="F164" s="25">
        <f t="shared" si="1"/>
        <v>461025</v>
      </c>
    </row>
    <row r="165" spans="1:6" s="14" customFormat="1">
      <c r="A165" s="14" t="s">
        <v>33</v>
      </c>
      <c r="B165" s="26" t="s">
        <v>19</v>
      </c>
      <c r="D165" s="14" t="e">
        <f t="shared" si="1"/>
        <v>#REF!</v>
      </c>
      <c r="E165" s="14" t="e">
        <f t="shared" si="1"/>
        <v>#REF!</v>
      </c>
      <c r="F165" s="14" t="e">
        <f t="shared" si="1"/>
        <v>#REF!</v>
      </c>
    </row>
    <row r="166" spans="1:6" s="14" customFormat="1">
      <c r="A166" s="14" t="s">
        <v>34</v>
      </c>
      <c r="B166" s="26" t="s">
        <v>35</v>
      </c>
      <c r="C166" s="27"/>
      <c r="D166" s="27" t="e">
        <f>+D156</f>
        <v>#REF!</v>
      </c>
      <c r="E166" s="27" t="e">
        <f>+D166</f>
        <v>#REF!</v>
      </c>
      <c r="F166" s="27" t="e">
        <f>+E166</f>
        <v>#REF!</v>
      </c>
    </row>
    <row r="167" spans="1:6" s="14" customFormat="1" ht="16.5" thickBot="1">
      <c r="A167" s="28" t="s">
        <v>36</v>
      </c>
      <c r="B167" s="29" t="s">
        <v>22</v>
      </c>
      <c r="C167" s="30"/>
      <c r="D167" s="30" t="e">
        <f>+D166*D165</f>
        <v>#REF!</v>
      </c>
      <c r="E167" s="30" t="e">
        <f>+E166*E165</f>
        <v>#REF!</v>
      </c>
      <c r="F167" s="30" t="e">
        <f>+F166*F165</f>
        <v>#REF!</v>
      </c>
    </row>
    <row r="172" spans="1:6" s="14" customFormat="1">
      <c r="D172" s="32" t="e">
        <f>+D97+D107+D127+D137+D147+D157</f>
        <v>#REF!</v>
      </c>
      <c r="E172" s="32" t="e">
        <f>+E97+E107+E127+E137+E147+E157</f>
        <v>#REF!</v>
      </c>
      <c r="F172" s="32" t="e">
        <f>+F97+F107+F127+F137+F147+F157</f>
        <v>#REF!</v>
      </c>
    </row>
    <row r="173" spans="1:6" s="14" customFormat="1">
      <c r="D173" s="32" t="e">
        <f>+#REF!+#REF!++#REF!+#REF!+#REF!+#REF!+#REF!+#REF!+#REF!+#REF!</f>
        <v>#REF!</v>
      </c>
      <c r="E173" s="32" t="e">
        <f>+#REF!+#REF!+#REF!+#REF!+#REF!+#REF!+#REF!+#REF!+#REF!+#REF!</f>
        <v>#REF!</v>
      </c>
      <c r="F173" s="32" t="e">
        <f>+#REF!+#REF!+#REF!+#REF!+#REF!+#REF!+#REF!+#REF!+#REF!+#REF!</f>
        <v>#REF!</v>
      </c>
    </row>
  </sheetData>
  <mergeCells count="26">
    <mergeCell ref="A4:B8"/>
    <mergeCell ref="C4:O4"/>
    <mergeCell ref="C5:G5"/>
    <mergeCell ref="I5:J5"/>
    <mergeCell ref="K5:M5"/>
    <mergeCell ref="N5:O5"/>
    <mergeCell ref="C6:F6"/>
    <mergeCell ref="G6:H6"/>
    <mergeCell ref="I6:J6"/>
    <mergeCell ref="K6:M6"/>
    <mergeCell ref="A92:A93"/>
    <mergeCell ref="B92:B93"/>
    <mergeCell ref="A102:A103"/>
    <mergeCell ref="B102:B103"/>
    <mergeCell ref="A112:A113"/>
    <mergeCell ref="B112:B113"/>
    <mergeCell ref="A152:A153"/>
    <mergeCell ref="B152:B153"/>
    <mergeCell ref="A162:A163"/>
    <mergeCell ref="B162:B163"/>
    <mergeCell ref="A122:A123"/>
    <mergeCell ref="B122:B123"/>
    <mergeCell ref="A132:A133"/>
    <mergeCell ref="B132:B133"/>
    <mergeCell ref="A142:A143"/>
    <mergeCell ref="B142:B14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Q9.4.10 Quant Equipagem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2011-04-07T17:34:44Z</dcterms:created>
  <dcterms:modified xsi:type="dcterms:W3CDTF">2011-08-19T20:40:22Z</dcterms:modified>
</cp:coreProperties>
</file>