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ate1904="1"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bndesbr-my.sharepoint.com/personal/felipe_figueiredo_bndes_gov_br/Documents/Área de Trabalho/documentos importantes/"/>
    </mc:Choice>
  </mc:AlternateContent>
  <xr:revisionPtr revIDLastSave="15" documentId="8_{BCB45520-0D80-469F-8409-3906BDC2CFA1}" xr6:coauthVersionLast="47" xr6:coauthVersionMax="47" xr10:uidLastSave="{E1AE1875-05ED-4C1B-80CA-65388AD70AF6}"/>
  <bookViews>
    <workbookView xWindow="-28920" yWindow="-2205" windowWidth="29040" windowHeight="15720" tabRatio="887" xr2:uid="{76D15A58-D966-4069-A0D5-8C2A64C9874E}"/>
  </bookViews>
  <sheets>
    <sheet name="Modelo FCL 505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9" l="1"/>
  <c r="G14" i="9" s="1"/>
  <c r="D5" i="9"/>
  <c r="B14" i="9"/>
  <c r="E14" i="9" s="1"/>
  <c r="B13" i="9"/>
  <c r="E13" i="9" s="1"/>
  <c r="B12" i="9"/>
  <c r="E12" i="9" s="1"/>
  <c r="A12" i="9" l="1"/>
  <c r="F12" i="9" l="1"/>
  <c r="H12" i="9"/>
  <c r="A13" i="9" s="1"/>
  <c r="H13" i="9" s="1"/>
  <c r="F13" i="9" l="1"/>
  <c r="A14" i="9"/>
  <c r="H14" i="9" s="1"/>
  <c r="F14" i="9" l="1"/>
</calcChain>
</file>

<file path=xl/sharedStrings.xml><?xml version="1.0" encoding="utf-8"?>
<sst xmlns="http://schemas.openxmlformats.org/spreadsheetml/2006/main" count="17" uniqueCount="17">
  <si>
    <t>Dias</t>
  </si>
  <si>
    <t>Saldo de Principal</t>
  </si>
  <si>
    <t>Data Início Cálculo</t>
  </si>
  <si>
    <t>Data Final Cálculo</t>
  </si>
  <si>
    <t>Taxa</t>
  </si>
  <si>
    <t>Juros Compensatórios</t>
  </si>
  <si>
    <t>Valor liberado em R$</t>
  </si>
  <si>
    <t>Data da liberação</t>
  </si>
  <si>
    <t>Valor</t>
  </si>
  <si>
    <t>Parc Rest</t>
  </si>
  <si>
    <t xml:space="preserve">Valor </t>
  </si>
  <si>
    <t>Amortização</t>
  </si>
  <si>
    <t xml:space="preserve">CONTRATO:                 </t>
  </si>
  <si>
    <t>Cotação da UM 202</t>
  </si>
  <si>
    <t>Valores em TR derivada (UM 202)</t>
  </si>
  <si>
    <t>Valor liberado
em TR derivada</t>
  </si>
  <si>
    <t>XPTO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</si>
</sst>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dd/mm/yy"/>
    <numFmt numFmtId="166" formatCode="#,##0.0000"/>
    <numFmt numFmtId="167" formatCode="_(* #,##0.00000_);_(* \(#,##0.00000\);_(* &quot;-&quot;??_);_(@_)"/>
    <numFmt numFmtId="168" formatCode="_([$€]* #,##0.00_);_([$€]* \(#,##0.00\);_([$€]* &quot;-&quot;??_);_(@_)"/>
    <numFmt numFmtId="169" formatCode="[$-F800]dddd\,\ mmmm\ dd\,\ yyyy"/>
    <numFmt numFmtId="170" formatCode="_-* #,##0.00000_-;\-* #,##0.00000_-;_-* &quot;-&quot;??_-;_-@_-"/>
    <numFmt numFmtId="171" formatCode="#,##0.00000"/>
    <numFmt numFmtId="172" formatCode="0.000000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9"/>
      <name val="Arial"/>
      <family val="2"/>
    </font>
    <font>
      <b/>
      <sz val="11"/>
      <color theme="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1" fontId="3" fillId="0" borderId="0" xfId="0" applyNumberFormat="1" applyFont="1" applyAlignment="1">
      <alignment horizontal="center"/>
    </xf>
    <xf numFmtId="0" fontId="4" fillId="0" borderId="0" xfId="0" applyFont="1"/>
    <xf numFmtId="169" fontId="3" fillId="0" borderId="0" xfId="0" applyNumberFormat="1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/>
    </xf>
    <xf numFmtId="164" fontId="3" fillId="0" borderId="3" xfId="2" applyFont="1" applyBorder="1"/>
    <xf numFmtId="1" fontId="3" fillId="0" borderId="3" xfId="0" applyNumberFormat="1" applyFont="1" applyBorder="1" applyAlignment="1">
      <alignment horizontal="center"/>
    </xf>
    <xf numFmtId="0" fontId="3" fillId="0" borderId="3" xfId="0" applyFont="1" applyBorder="1"/>
    <xf numFmtId="14" fontId="3" fillId="0" borderId="4" xfId="0" applyNumberFormat="1" applyFont="1" applyBorder="1" applyAlignment="1">
      <alignment horizontal="center"/>
    </xf>
    <xf numFmtId="164" fontId="3" fillId="0" borderId="4" xfId="2" applyFont="1" applyBorder="1"/>
    <xf numFmtId="1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5" fillId="2" borderId="11" xfId="0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7" fontId="3" fillId="0" borderId="3" xfId="2" applyNumberFormat="1" applyFont="1" applyBorder="1"/>
    <xf numFmtId="167" fontId="3" fillId="0" borderId="4" xfId="2" applyNumberFormat="1" applyFont="1" applyBorder="1"/>
    <xf numFmtId="171" fontId="3" fillId="0" borderId="3" xfId="0" applyNumberFormat="1" applyFont="1" applyBorder="1"/>
    <xf numFmtId="171" fontId="3" fillId="0" borderId="4" xfId="0" applyNumberFormat="1" applyFont="1" applyBorder="1"/>
    <xf numFmtId="4" fontId="3" fillId="0" borderId="0" xfId="0" applyNumberFormat="1" applyFont="1"/>
    <xf numFmtId="172" fontId="6" fillId="0" borderId="0" xfId="0" applyNumberFormat="1" applyFont="1"/>
    <xf numFmtId="166" fontId="5" fillId="2" borderId="9" xfId="0" applyNumberFormat="1" applyFont="1" applyFill="1" applyBorder="1" applyAlignment="1">
      <alignment horizontal="center"/>
    </xf>
    <xf numFmtId="166" fontId="5" fillId="2" borderId="10" xfId="0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 vertical="center" wrapText="1"/>
    </xf>
    <xf numFmtId="170" fontId="3" fillId="0" borderId="3" xfId="2" applyNumberFormat="1" applyFont="1" applyBorder="1" applyAlignment="1">
      <alignment horizontal="center"/>
    </xf>
    <xf numFmtId="165" fontId="5" fillId="2" borderId="5" xfId="0" applyNumberFormat="1" applyFont="1" applyFill="1" applyBorder="1" applyAlignment="1">
      <alignment horizontal="center" vertical="center" wrapText="1"/>
    </xf>
    <xf numFmtId="165" fontId="5" fillId="2" borderId="6" xfId="0" applyNumberFormat="1" applyFont="1" applyFill="1" applyBorder="1" applyAlignment="1">
      <alignment horizontal="center" vertical="center" wrapText="1"/>
    </xf>
    <xf numFmtId="165" fontId="5" fillId="2" borderId="7" xfId="0" applyNumberFormat="1" applyFont="1" applyFill="1" applyBorder="1" applyAlignment="1">
      <alignment horizontal="center" vertical="center" wrapText="1"/>
    </xf>
    <xf numFmtId="165" fontId="5" fillId="2" borderId="8" xfId="0" applyNumberFormat="1" applyFont="1" applyFill="1" applyBorder="1" applyAlignment="1">
      <alignment horizontal="center" vertical="center" wrapText="1"/>
    </xf>
  </cellXfs>
  <cellStyles count="3">
    <cellStyle name="Euro" xfId="1" xr:uid="{1FE0001D-E0BE-45D1-B1E4-25836233E78E}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10F47-F85E-4ED1-A0D7-FF53AD3B7D13}">
  <dimension ref="A2:L16"/>
  <sheetViews>
    <sheetView showGridLines="0" tabSelected="1" zoomScaleNormal="100" workbookViewId="0">
      <selection activeCell="H22" sqref="H22"/>
    </sheetView>
  </sheetViews>
  <sheetFormatPr defaultColWidth="8.81640625" defaultRowHeight="14" x14ac:dyDescent="0.3"/>
  <cols>
    <col min="1" max="1" width="17.7265625" style="2" customWidth="1"/>
    <col min="2" max="2" width="16.7265625" style="2" customWidth="1"/>
    <col min="3" max="3" width="14.7265625" style="2" customWidth="1"/>
    <col min="4" max="4" width="9.453125" style="2" customWidth="1"/>
    <col min="5" max="5" width="9.54296875" style="2" customWidth="1"/>
    <col min="6" max="6" width="15.81640625" style="2" customWidth="1"/>
    <col min="7" max="7" width="8.7265625" style="2" customWidth="1"/>
    <col min="8" max="8" width="21.81640625" style="2" customWidth="1"/>
    <col min="9" max="9" width="3" style="2" customWidth="1"/>
    <col min="10" max="10" width="6.54296875" style="2" customWidth="1"/>
    <col min="11" max="11" width="4.54296875" style="2" customWidth="1"/>
    <col min="12" max="12" width="34.54296875" style="2" bestFit="1" customWidth="1"/>
    <col min="13" max="13" width="12.26953125" style="2" bestFit="1" customWidth="1"/>
    <col min="14" max="14" width="18.7265625" style="2" customWidth="1"/>
    <col min="15" max="15" width="16" style="2" customWidth="1"/>
    <col min="16" max="16" width="14.453125" style="2" customWidth="1"/>
    <col min="17" max="17" width="17.26953125" style="2" customWidth="1"/>
    <col min="18" max="16384" width="8.81640625" style="2"/>
  </cols>
  <sheetData>
    <row r="2" spans="1:12" x14ac:dyDescent="0.3">
      <c r="A2" s="1" t="s">
        <v>12</v>
      </c>
      <c r="B2" s="1" t="s">
        <v>16</v>
      </c>
    </row>
    <row r="3" spans="1:12" ht="14.5" thickBot="1" x14ac:dyDescent="0.35"/>
    <row r="4" spans="1:12" ht="29.25" customHeight="1" thickBot="1" x14ac:dyDescent="0.35">
      <c r="A4" s="16" t="s">
        <v>6</v>
      </c>
      <c r="B4" s="16" t="s">
        <v>7</v>
      </c>
      <c r="C4" s="16" t="s">
        <v>13</v>
      </c>
      <c r="D4" s="27" t="s">
        <v>15</v>
      </c>
      <c r="E4" s="27"/>
    </row>
    <row r="5" spans="1:12" x14ac:dyDescent="0.3">
      <c r="A5" s="17">
        <v>5000000</v>
      </c>
      <c r="B5" s="8">
        <v>44386</v>
      </c>
      <c r="C5" s="18">
        <v>1.1282099999999999</v>
      </c>
      <c r="D5" s="28">
        <f>ROUND(A5/C5,5)</f>
        <v>4431799.0444999998</v>
      </c>
      <c r="E5" s="28"/>
    </row>
    <row r="6" spans="1:12" x14ac:dyDescent="0.3">
      <c r="D6" s="23"/>
      <c r="E6" s="24"/>
    </row>
    <row r="8" spans="1:12" ht="14.5" thickBot="1" x14ac:dyDescent="0.35">
      <c r="A8" s="4" t="s">
        <v>14</v>
      </c>
    </row>
    <row r="9" spans="1:12" ht="15.65" customHeight="1" x14ac:dyDescent="0.3">
      <c r="A9" s="29" t="s">
        <v>1</v>
      </c>
      <c r="B9" s="31" t="s">
        <v>2</v>
      </c>
      <c r="C9" s="31" t="s">
        <v>3</v>
      </c>
      <c r="D9" s="25" t="s">
        <v>5</v>
      </c>
      <c r="E9" s="26"/>
      <c r="F9" s="26"/>
      <c r="G9" s="25" t="s">
        <v>11</v>
      </c>
      <c r="H9" s="26"/>
    </row>
    <row r="10" spans="1:12" ht="28.15" customHeight="1" thickBot="1" x14ac:dyDescent="0.35">
      <c r="A10" s="30"/>
      <c r="B10" s="32"/>
      <c r="C10" s="32"/>
      <c r="D10" s="6" t="s">
        <v>4</v>
      </c>
      <c r="E10" s="6" t="s">
        <v>0</v>
      </c>
      <c r="F10" s="7" t="s">
        <v>8</v>
      </c>
      <c r="G10" s="6" t="s">
        <v>9</v>
      </c>
      <c r="H10" s="7" t="s">
        <v>10</v>
      </c>
    </row>
    <row r="12" spans="1:12" x14ac:dyDescent="0.3">
      <c r="A12" s="21">
        <f>+D5</f>
        <v>4431799.0444999998</v>
      </c>
      <c r="B12" s="8">
        <f>+B5</f>
        <v>44386</v>
      </c>
      <c r="C12" s="8">
        <v>44453</v>
      </c>
      <c r="D12" s="9">
        <v>1.45</v>
      </c>
      <c r="E12" s="10">
        <f t="shared" ref="E12:E14" si="0">+C12-B12</f>
        <v>67</v>
      </c>
      <c r="F12" s="19">
        <f>ROUND(A12*(ROUND((1+(D12/100))^(E12/365)-1,6)),4)</f>
        <v>11726.540300000001</v>
      </c>
      <c r="G12" s="11">
        <v>10</v>
      </c>
      <c r="H12" s="19">
        <f>TRUNC(A12/G12,4)</f>
        <v>443179.9044</v>
      </c>
    </row>
    <row r="13" spans="1:12" x14ac:dyDescent="0.3">
      <c r="A13" s="22">
        <f>+A12-H12</f>
        <v>3988619.1401</v>
      </c>
      <c r="B13" s="12">
        <f t="shared" ref="B13:B14" si="1">+C12</f>
        <v>44453</v>
      </c>
      <c r="C13" s="12">
        <v>44544</v>
      </c>
      <c r="D13" s="13">
        <v>1.45</v>
      </c>
      <c r="E13" s="14">
        <f t="shared" si="0"/>
        <v>91</v>
      </c>
      <c r="F13" s="20">
        <f>ROUND(A13*(ROUND((1+(D13/100))^(E13/365)-1,6)),4)</f>
        <v>14343.0744</v>
      </c>
      <c r="G13" s="15">
        <f>+G12-1</f>
        <v>9</v>
      </c>
      <c r="H13" s="19">
        <f t="shared" ref="H13:H14" si="2">TRUNC(A13/G13,4)</f>
        <v>443179.9044</v>
      </c>
    </row>
    <row r="14" spans="1:12" x14ac:dyDescent="0.3">
      <c r="A14" s="22">
        <f>+A13-H13</f>
        <v>3545439.2357000001</v>
      </c>
      <c r="B14" s="12">
        <f t="shared" si="1"/>
        <v>44544</v>
      </c>
      <c r="C14" s="12">
        <v>44635</v>
      </c>
      <c r="D14" s="13">
        <v>1.45</v>
      </c>
      <c r="E14" s="14">
        <f t="shared" si="0"/>
        <v>91</v>
      </c>
      <c r="F14" s="20">
        <f t="shared" ref="F14" si="3">ROUND(A14*(ROUND((1+(D14/100))^(E14/365)-1,6)),4)</f>
        <v>12749.3995</v>
      </c>
      <c r="G14" s="15">
        <f>+G13-1</f>
        <v>8</v>
      </c>
      <c r="H14" s="19">
        <f t="shared" si="2"/>
        <v>443179.9044</v>
      </c>
      <c r="L14" s="5"/>
    </row>
    <row r="15" spans="1:12" x14ac:dyDescent="0.3">
      <c r="E15" s="3"/>
    </row>
    <row r="16" spans="1:12" x14ac:dyDescent="0.3">
      <c r="E16" s="3"/>
    </row>
  </sheetData>
  <mergeCells count="7">
    <mergeCell ref="G9:H9"/>
    <mergeCell ref="D4:E4"/>
    <mergeCell ref="D5:E5"/>
    <mergeCell ref="A9:A10"/>
    <mergeCell ref="B9:B10"/>
    <mergeCell ref="C9:C10"/>
    <mergeCell ref="D9:F9"/>
  </mergeCells>
  <pageMargins left="0.78740157499999996" right="0.78740157499999996" top="0.984251969" bottom="0.984251969" header="0.49212598499999999" footer="0.49212598499999999"/>
  <pageSetup paperSize="9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ab4fbf03-83ba-4139-a617-50f960538fdc}" enabled="1" method="Privileged" siteId="{7e2324c6-6925-427e-b56d-4e6eda16752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Modelo FCL 505</vt:lpstr>
    </vt:vector>
  </TitlesOfParts>
  <Company>BNDES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 Padrão</dc:creator>
  <cp:lastModifiedBy>Felipe da Costa Figueiredo</cp:lastModifiedBy>
  <cp:lastPrinted>2014-02-28T15:43:58Z</cp:lastPrinted>
  <dcterms:created xsi:type="dcterms:W3CDTF">2005-02-18T15:10:11Z</dcterms:created>
  <dcterms:modified xsi:type="dcterms:W3CDTF">2026-02-24T19:21:18Z</dcterms:modified>
</cp:coreProperties>
</file>