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ate1904="1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J:\GPECI NOVA\_03. Demandas Internas\2025\12. Tarefa 70355 - Atualização modelo planilha TLP\"/>
    </mc:Choice>
  </mc:AlternateContent>
  <xr:revisionPtr revIDLastSave="0" documentId="8_{CAFFEA79-B723-483A-98CE-8C85FF6A1B35}" xr6:coauthVersionLast="47" xr6:coauthVersionMax="47" xr10:uidLastSave="{00000000-0000-0000-0000-000000000000}"/>
  <bookViews>
    <workbookView xWindow="-120" yWindow="-120" windowWidth="24240" windowHeight="13290" tabRatio="694" xr2:uid="{00000000-000D-0000-FFFF-FFFF00000000}"/>
  </bookViews>
  <sheets>
    <sheet name="Modelo FCL 777 - TLP" sheetId="40" r:id="rId1"/>
    <sheet name="Série IPCA" sheetId="18" r:id="rId2"/>
    <sheet name="FERIADOS" sheetId="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40" l="1"/>
  <c r="H36" i="40" s="1"/>
  <c r="D35" i="40"/>
  <c r="H35" i="40" s="1"/>
  <c r="H34" i="40"/>
  <c r="D34" i="40"/>
  <c r="D33" i="40"/>
  <c r="H33" i="40" s="1"/>
  <c r="D32" i="40"/>
  <c r="H32" i="40" s="1"/>
  <c r="H31" i="40"/>
  <c r="D31" i="40"/>
  <c r="H30" i="40"/>
  <c r="D30" i="40"/>
  <c r="D29" i="40"/>
  <c r="H29" i="40" s="1"/>
  <c r="D28" i="40"/>
  <c r="H28" i="40" s="1"/>
  <c r="D27" i="40"/>
  <c r="H27" i="40" s="1"/>
  <c r="H26" i="40"/>
  <c r="D26" i="40"/>
  <c r="D25" i="40"/>
  <c r="H25" i="40" s="1"/>
  <c r="D24" i="40"/>
  <c r="H24" i="40" s="1"/>
  <c r="H23" i="40"/>
  <c r="D23" i="40"/>
  <c r="H22" i="40"/>
  <c r="D22" i="40"/>
  <c r="D21" i="40"/>
  <c r="H21" i="40" s="1"/>
  <c r="D20" i="40"/>
  <c r="H20" i="40" s="1"/>
  <c r="G19" i="40"/>
  <c r="D19" i="40"/>
  <c r="H19" i="40" s="1"/>
  <c r="H18" i="40"/>
  <c r="G18" i="40"/>
  <c r="D18" i="40"/>
  <c r="G17" i="40"/>
  <c r="J17" i="40" s="1"/>
  <c r="D17" i="40"/>
  <c r="H17" i="40" s="1"/>
  <c r="G16" i="40"/>
  <c r="J16" i="40" s="1"/>
  <c r="D16" i="40"/>
  <c r="H16" i="40" s="1"/>
  <c r="H15" i="40"/>
  <c r="G15" i="40"/>
  <c r="D15" i="40"/>
  <c r="H14" i="40"/>
  <c r="G14" i="40"/>
  <c r="H13" i="40"/>
  <c r="G13" i="40"/>
  <c r="J14" i="40"/>
  <c r="J15" i="40"/>
  <c r="E14" i="40"/>
  <c r="J19" i="40" l="1"/>
  <c r="J18" i="40"/>
  <c r="C134" i="18" l="1"/>
  <c r="C135" i="18" s="1"/>
  <c r="C136" i="18" s="1"/>
  <c r="C137" i="18" s="1"/>
  <c r="C138" i="18" s="1"/>
  <c r="C139" i="18" s="1"/>
  <c r="C140" i="18" s="1"/>
  <c r="C141" i="18" s="1"/>
  <c r="C142" i="18" s="1"/>
  <c r="C143" i="18" s="1"/>
  <c r="C144" i="18" s="1"/>
  <c r="C145" i="18" s="1"/>
  <c r="C146" i="18" s="1"/>
  <c r="C147" i="18" s="1"/>
  <c r="C148" i="18" s="1"/>
  <c r="C149" i="18" s="1"/>
  <c r="C150" i="18" s="1"/>
  <c r="C151" i="18" s="1"/>
  <c r="C152" i="18" s="1"/>
  <c r="C153" i="18" s="1"/>
  <c r="C154" i="18" s="1"/>
  <c r="C155" i="18" s="1"/>
  <c r="C156" i="18" s="1"/>
  <c r="C157" i="18" s="1"/>
  <c r="C158" i="18" s="1"/>
  <c r="C159" i="18" s="1"/>
  <c r="C160" i="18" s="1"/>
  <c r="C161" i="18" s="1"/>
  <c r="C162" i="18" s="1"/>
  <c r="C163" i="18" s="1"/>
  <c r="C164" i="18" s="1"/>
  <c r="C165" i="18" s="1"/>
  <c r="C166" i="18" s="1"/>
  <c r="C167" i="18" s="1"/>
  <c r="C168" i="18" s="1"/>
  <c r="C169" i="18" s="1"/>
  <c r="C170" i="18" s="1"/>
  <c r="C171" i="18" s="1"/>
  <c r="C172" i="18" s="1"/>
  <c r="C173" i="18" s="1"/>
  <c r="C174" i="18" s="1"/>
  <c r="C175" i="18" s="1"/>
  <c r="C176" i="18" s="1"/>
  <c r="C177" i="18" s="1"/>
  <c r="C178" i="18" s="1"/>
  <c r="C179" i="18" s="1"/>
  <c r="C180" i="18" s="1"/>
  <c r="C181" i="18" s="1"/>
  <c r="C182" i="18" s="1"/>
  <c r="C183" i="18" s="1"/>
  <c r="C184" i="18" s="1"/>
  <c r="C185" i="18" s="1"/>
  <c r="C186" i="18" s="1"/>
  <c r="C187" i="18" s="1"/>
  <c r="C188" i="18" s="1"/>
  <c r="C189" i="18" s="1"/>
  <c r="C190" i="18" s="1"/>
  <c r="C191" i="18" s="1"/>
  <c r="C192" i="18" s="1"/>
  <c r="C193" i="18" s="1"/>
  <c r="C194" i="18" s="1"/>
  <c r="C195" i="18" s="1"/>
  <c r="C196" i="18" s="1"/>
  <c r="C197" i="18" s="1"/>
  <c r="C198" i="18" s="1"/>
  <c r="C199" i="18" s="1"/>
  <c r="C200" i="18" s="1"/>
  <c r="C201" i="18" s="1"/>
  <c r="C202" i="18" s="1"/>
  <c r="C203" i="18" s="1"/>
  <c r="C204" i="18" s="1"/>
  <c r="C205" i="18" s="1"/>
  <c r="C206" i="18" s="1"/>
  <c r="C207" i="18" s="1"/>
  <c r="C208" i="18" s="1"/>
  <c r="C209" i="18" s="1"/>
  <c r="C210" i="18" s="1"/>
  <c r="C211" i="18" s="1"/>
  <c r="C212" i="18" s="1"/>
  <c r="C213" i="18" s="1"/>
  <c r="C214" i="18" s="1"/>
  <c r="C215" i="18" s="1"/>
  <c r="C216" i="18" s="1"/>
  <c r="C217" i="18" s="1"/>
  <c r="C218" i="18" s="1"/>
  <c r="C219" i="18" s="1"/>
  <c r="C220" i="18" s="1"/>
  <c r="C221" i="18" s="1"/>
  <c r="C222" i="18" s="1"/>
  <c r="C223" i="18" s="1"/>
  <c r="C224" i="18" s="1"/>
  <c r="C225" i="18" s="1"/>
  <c r="C226" i="18" s="1"/>
  <c r="C227" i="18" s="1"/>
  <c r="C228" i="18" s="1"/>
  <c r="C229" i="18" s="1"/>
  <c r="C230" i="18" s="1"/>
  <c r="C231" i="18" s="1"/>
  <c r="C232" i="18" s="1"/>
  <c r="C233" i="18" s="1"/>
  <c r="C234" i="18" s="1"/>
  <c r="C235" i="18" s="1"/>
  <c r="C236" i="18" s="1"/>
  <c r="C237" i="18" s="1"/>
  <c r="C238" i="18" s="1"/>
  <c r="C239" i="18" s="1"/>
  <c r="C240" i="18" s="1"/>
  <c r="C241" i="18" s="1"/>
  <c r="C242" i="18" s="1"/>
  <c r="C243" i="18" s="1"/>
  <c r="C244" i="18" s="1"/>
  <c r="C245" i="18" s="1"/>
  <c r="C246" i="18" s="1"/>
  <c r="C247" i="18" s="1"/>
  <c r="C248" i="18" s="1"/>
  <c r="C249" i="18" s="1"/>
  <c r="C250" i="18" s="1"/>
  <c r="C251" i="18" s="1"/>
  <c r="C252" i="18" s="1"/>
  <c r="C253" i="18" s="1"/>
  <c r="C254" i="18" s="1"/>
  <c r="C255" i="18" s="1"/>
  <c r="C256" i="18" s="1"/>
  <c r="C257" i="18" s="1"/>
  <c r="C258" i="18" s="1"/>
  <c r="C259" i="18" s="1"/>
  <c r="C260" i="18" s="1"/>
  <c r="C261" i="18" s="1"/>
  <c r="C262" i="18" s="1"/>
  <c r="C263" i="18" s="1"/>
  <c r="C264" i="18" s="1"/>
  <c r="C265" i="18" s="1"/>
  <c r="C266" i="18" s="1"/>
  <c r="C267" i="18" s="1"/>
  <c r="C268" i="18" s="1"/>
  <c r="C269" i="18" s="1"/>
  <c r="C270" i="18" s="1"/>
  <c r="C271" i="18" s="1"/>
  <c r="C272" i="18" s="1"/>
  <c r="C273" i="18" s="1"/>
  <c r="C274" i="18" s="1"/>
  <c r="C275" i="18" s="1"/>
  <c r="C276" i="18" s="1"/>
  <c r="C277" i="18" s="1"/>
  <c r="C278" i="18" s="1"/>
  <c r="C279" i="18" s="1"/>
  <c r="C280" i="18" s="1"/>
  <c r="C281" i="18" s="1"/>
  <c r="C282" i="18" s="1"/>
  <c r="C283" i="18" s="1"/>
  <c r="C284" i="18" s="1"/>
  <c r="C285" i="18" s="1"/>
  <c r="C286" i="18" s="1"/>
  <c r="C287" i="18" s="1"/>
  <c r="C288" i="18" s="1"/>
  <c r="C289" i="18" s="1"/>
  <c r="C290" i="18" s="1"/>
  <c r="C291" i="18" s="1"/>
  <c r="C292" i="18" s="1"/>
  <c r="C293" i="18" s="1"/>
  <c r="C294" i="18" s="1"/>
  <c r="C295" i="18" s="1"/>
  <c r="C296" i="18" s="1"/>
  <c r="C297" i="18" s="1"/>
  <c r="C298" i="18" s="1"/>
  <c r="C299" i="18" s="1"/>
  <c r="C300" i="18" s="1"/>
  <c r="C301" i="18" s="1"/>
  <c r="C302" i="18" s="1"/>
  <c r="C303" i="18" s="1"/>
  <c r="C304" i="18" s="1"/>
  <c r="C305" i="18" s="1"/>
  <c r="C306" i="18" s="1"/>
  <c r="C307" i="18" s="1"/>
  <c r="C308" i="18" s="1"/>
  <c r="C309" i="18" s="1"/>
  <c r="C310" i="18" s="1"/>
  <c r="C311" i="18" s="1"/>
  <c r="C312" i="18" s="1"/>
  <c r="C313" i="18" s="1"/>
  <c r="C314" i="18" s="1"/>
  <c r="C315" i="18" s="1"/>
  <c r="C316" i="18" s="1"/>
  <c r="C317" i="18" s="1"/>
  <c r="C318" i="18" s="1"/>
  <c r="C319" i="18" s="1"/>
  <c r="C320" i="18" s="1"/>
  <c r="C321" i="18" s="1"/>
  <c r="C322" i="18" s="1"/>
  <c r="C323" i="18" s="1"/>
  <c r="C324" i="18" s="1"/>
  <c r="B13" i="40"/>
  <c r="C12" i="40"/>
  <c r="N13" i="40" l="1"/>
  <c r="B14" i="40" s="1"/>
  <c r="F13" i="40"/>
  <c r="N14" i="40" l="1"/>
  <c r="B15" i="40" s="1"/>
  <c r="N15" i="40" s="1"/>
  <c r="E15" i="40"/>
  <c r="F14" i="40"/>
  <c r="I14" i="40" s="1"/>
  <c r="E16" i="40" l="1"/>
  <c r="F15" i="40"/>
  <c r="I15" i="40" s="1"/>
  <c r="K13" i="40"/>
  <c r="J13" i="40"/>
  <c r="I13" i="40"/>
  <c r="K14" i="40"/>
  <c r="F16" i="40" l="1"/>
  <c r="I16" i="40" s="1"/>
  <c r="E17" i="40"/>
  <c r="L13" i="40"/>
  <c r="L14" i="40" s="1"/>
  <c r="M14" i="40" s="1"/>
  <c r="K15" i="40"/>
  <c r="F17" i="40" l="1"/>
  <c r="I17" i="40" s="1"/>
  <c r="E18" i="40"/>
  <c r="M13" i="40"/>
  <c r="B16" i="40" s="1"/>
  <c r="L15" i="40"/>
  <c r="M15" i="40" s="1"/>
  <c r="K19" i="40"/>
  <c r="N16" i="40" l="1"/>
  <c r="B17" i="40" s="1"/>
  <c r="K16" i="40"/>
  <c r="E19" i="40"/>
  <c r="F18" i="40"/>
  <c r="I18" i="40" s="1"/>
  <c r="N17" i="40" l="1"/>
  <c r="B18" i="40" s="1"/>
  <c r="L16" i="40"/>
  <c r="M16" i="40" s="1"/>
  <c r="K17" i="40"/>
  <c r="K18" i="40"/>
  <c r="F19" i="40"/>
  <c r="I19" i="40" s="1"/>
  <c r="E20" i="40"/>
  <c r="N18" i="40" l="1"/>
  <c r="B19" i="40" s="1"/>
  <c r="L17" i="40"/>
  <c r="F20" i="40"/>
  <c r="E21" i="40"/>
  <c r="C20" i="40"/>
  <c r="L19" i="40"/>
  <c r="G20" i="40" l="1"/>
  <c r="J20" i="40" s="1"/>
  <c r="N19" i="40"/>
  <c r="B20" i="40" s="1"/>
  <c r="M19" i="40"/>
  <c r="L18" i="40"/>
  <c r="M18" i="40" s="1"/>
  <c r="M17" i="40"/>
  <c r="F21" i="40"/>
  <c r="E22" i="40"/>
  <c r="C21" i="40"/>
  <c r="G21" i="40" l="1"/>
  <c r="J21" i="40" s="1"/>
  <c r="N20" i="40"/>
  <c r="B21" i="40" s="1"/>
  <c r="I20" i="40"/>
  <c r="K20" i="40"/>
  <c r="F22" i="40"/>
  <c r="E23" i="40"/>
  <c r="C22" i="40"/>
  <c r="I21" i="40" l="1"/>
  <c r="G22" i="40"/>
  <c r="J22" i="40" s="1"/>
  <c r="N21" i="40"/>
  <c r="B22" i="40" s="1"/>
  <c r="L20" i="40"/>
  <c r="M20" i="40" s="1"/>
  <c r="F23" i="40"/>
  <c r="C23" i="40"/>
  <c r="G23" i="40" s="1"/>
  <c r="E24" i="40"/>
  <c r="K21" i="40"/>
  <c r="N22" i="40" l="1"/>
  <c r="B23" i="40"/>
  <c r="J23" i="40"/>
  <c r="K22" i="40"/>
  <c r="I22" i="40"/>
  <c r="F24" i="40"/>
  <c r="E25" i="40"/>
  <c r="C24" i="40"/>
  <c r="L21" i="40"/>
  <c r="M21" i="40" s="1"/>
  <c r="G24" i="40" l="1"/>
  <c r="J24" i="40" s="1"/>
  <c r="L22" i="40"/>
  <c r="M22" i="40" s="1"/>
  <c r="N23" i="40"/>
  <c r="B24" i="40" s="1"/>
  <c r="I23" i="40"/>
  <c r="K23" i="40"/>
  <c r="F25" i="40"/>
  <c r="E26" i="40"/>
  <c r="C25" i="40"/>
  <c r="G25" i="40" s="1"/>
  <c r="I24" i="40" l="1"/>
  <c r="K24" i="40"/>
  <c r="J25" i="40"/>
  <c r="N24" i="40"/>
  <c r="B25" i="40" s="1"/>
  <c r="L24" i="40"/>
  <c r="L23" i="40"/>
  <c r="M23" i="40" s="1"/>
  <c r="K25" i="40"/>
  <c r="F26" i="40"/>
  <c r="E27" i="40"/>
  <c r="C26" i="40"/>
  <c r="G26" i="40" s="1"/>
  <c r="N25" i="40" l="1"/>
  <c r="B26" i="40" s="1"/>
  <c r="M24" i="40"/>
  <c r="I25" i="40"/>
  <c r="L25" i="40" s="1"/>
  <c r="J26" i="40"/>
  <c r="F27" i="40"/>
  <c r="E28" i="40"/>
  <c r="C27" i="40"/>
  <c r="G27" i="40" l="1"/>
  <c r="J27" i="40" s="1"/>
  <c r="N26" i="40"/>
  <c r="B27" i="40" s="1"/>
  <c r="I26" i="40"/>
  <c r="F28" i="40"/>
  <c r="C28" i="40"/>
  <c r="E29" i="40"/>
  <c r="K26" i="40"/>
  <c r="G28" i="40" l="1"/>
  <c r="J28" i="40" s="1"/>
  <c r="N27" i="40"/>
  <c r="B28" i="40" s="1"/>
  <c r="M25" i="40"/>
  <c r="I27" i="40"/>
  <c r="F29" i="40"/>
  <c r="E30" i="40"/>
  <c r="C29" i="40"/>
  <c r="G29" i="40" s="1"/>
  <c r="K27" i="40"/>
  <c r="L26" i="40"/>
  <c r="K28" i="40" l="1"/>
  <c r="J29" i="40"/>
  <c r="N28" i="40"/>
  <c r="B29" i="40" s="1"/>
  <c r="N29" i="40" s="1"/>
  <c r="M26" i="40"/>
  <c r="L27" i="40"/>
  <c r="M27" i="40" s="1"/>
  <c r="I28" i="40"/>
  <c r="L28" i="40" s="1"/>
  <c r="K29" i="40"/>
  <c r="F30" i="40"/>
  <c r="C30" i="40"/>
  <c r="G30" i="40" s="1"/>
  <c r="E31" i="40"/>
  <c r="E32" i="40" s="1"/>
  <c r="I29" i="40"/>
  <c r="L29" i="40" l="1"/>
  <c r="J30" i="40"/>
  <c r="E33" i="40"/>
  <c r="F32" i="40"/>
  <c r="C32" i="40"/>
  <c r="M28" i="40"/>
  <c r="I30" i="40"/>
  <c r="L30" i="40" s="1"/>
  <c r="F31" i="40"/>
  <c r="C31" i="40"/>
  <c r="G31" i="40" s="1"/>
  <c r="K30" i="40"/>
  <c r="G32" i="40" l="1"/>
  <c r="K31" i="40"/>
  <c r="E34" i="40"/>
  <c r="C33" i="40"/>
  <c r="F33" i="40"/>
  <c r="M29" i="40"/>
  <c r="B30" i="40"/>
  <c r="N30" i="40" s="1"/>
  <c r="G33" i="40" l="1"/>
  <c r="J31" i="40"/>
  <c r="F34" i="40"/>
  <c r="E35" i="40"/>
  <c r="C34" i="40"/>
  <c r="J32" i="40"/>
  <c r="K32" i="40"/>
  <c r="I32" i="40"/>
  <c r="L32" i="40" s="1"/>
  <c r="I31" i="40"/>
  <c r="L31" i="40" s="1"/>
  <c r="M30" i="40"/>
  <c r="B31" i="40"/>
  <c r="G35" i="40" l="1"/>
  <c r="G34" i="40"/>
  <c r="I34" i="40" s="1"/>
  <c r="J33" i="40"/>
  <c r="K33" i="40"/>
  <c r="I33" i="40"/>
  <c r="L33" i="40" s="1"/>
  <c r="C35" i="40"/>
  <c r="F35" i="40"/>
  <c r="E36" i="40"/>
  <c r="M31" i="40"/>
  <c r="N31" i="40"/>
  <c r="B32" i="40" s="1"/>
  <c r="F36" i="40" l="1"/>
  <c r="C36" i="40"/>
  <c r="G36" i="40" s="1"/>
  <c r="J34" i="40"/>
  <c r="K34" i="40"/>
  <c r="N32" i="40"/>
  <c r="B33" i="40" s="1"/>
  <c r="N33" i="40" s="1"/>
  <c r="B34" i="40" s="1"/>
  <c r="N34" i="40" s="1"/>
  <c r="B35" i="40" s="1"/>
  <c r="M32" i="40"/>
  <c r="L34" i="40" l="1"/>
  <c r="M34" i="40"/>
  <c r="K36" i="40"/>
  <c r="J36" i="40"/>
  <c r="K35" i="40"/>
  <c r="J35" i="40"/>
  <c r="I36" i="40"/>
  <c r="L36" i="40" s="1"/>
  <c r="N35" i="40"/>
  <c r="B36" i="40" s="1"/>
  <c r="N36" i="40" s="1"/>
  <c r="I35" i="40"/>
  <c r="M33" i="40"/>
  <c r="L35" i="40" l="1"/>
  <c r="M35" i="40" s="1"/>
  <c r="M36" i="40"/>
</calcChain>
</file>

<file path=xl/sharedStrings.xml><?xml version="1.0" encoding="utf-8"?>
<sst xmlns="http://schemas.openxmlformats.org/spreadsheetml/2006/main" count="30" uniqueCount="29">
  <si>
    <t>Principal</t>
  </si>
  <si>
    <t>Data de Vencimento</t>
  </si>
  <si>
    <t>FERIADOS</t>
  </si>
  <si>
    <t>Valor liberado</t>
  </si>
  <si>
    <t>Valores em Reais (R$) - Considerando contrato com dias úteis</t>
  </si>
  <si>
    <t>Amortização R$</t>
  </si>
  <si>
    <t>Data ref.                           M-1</t>
  </si>
  <si>
    <t>Data de "quebra"</t>
  </si>
  <si>
    <t>Fator IPCA</t>
  </si>
  <si>
    <t>Fator Spread</t>
  </si>
  <si>
    <t>Fator Juros</t>
  </si>
  <si>
    <t>%</t>
  </si>
  <si>
    <t>Fatores</t>
  </si>
  <si>
    <t>Juros Prefixados (% a.a.)</t>
  </si>
  <si>
    <t>Fator TLP</t>
  </si>
  <si>
    <t>Fator Juros Prefixados</t>
  </si>
  <si>
    <t>Fator Spread BNDES</t>
  </si>
  <si>
    <t>TXD00236 - IPCA</t>
  </si>
  <si>
    <t>DATA</t>
  </si>
  <si>
    <t>VALOR</t>
  </si>
  <si>
    <t>dup</t>
  </si>
  <si>
    <t>dut</t>
  </si>
  <si>
    <t>IPCA                            (TXD00236)</t>
  </si>
  <si>
    <t>-&gt; se o IPCA ainda não estiver disponível para a data seguinte, o sistema utilizará no cálculo a última cotação alimentada na série txd00236.</t>
  </si>
  <si>
    <t>Spread BNDES                        (% a.a.)</t>
  </si>
  <si>
    <t>XPTO</t>
  </si>
  <si>
    <t>Juros 
R$</t>
  </si>
  <si>
    <t>CONTRATO:</t>
  </si>
  <si>
    <t>Data da liberação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</si>
</sst>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000"/>
    <numFmt numFmtId="165" formatCode="dd/mm/yy"/>
    <numFmt numFmtId="166" formatCode="#,##0.000000_);\(#,##0.000000\)"/>
    <numFmt numFmtId="167" formatCode="_([$€]* #,##0.00_);_([$€]* \(#,##0.00\);_([$€]* &quot;-&quot;??_);_(@_)"/>
    <numFmt numFmtId="168" formatCode="0.0000000000000000"/>
    <numFmt numFmtId="169" formatCode="#,##0.00_ ;\-#,##0.00\ "/>
    <numFmt numFmtId="170" formatCode="0.00000"/>
    <numFmt numFmtId="171" formatCode="0.00000%"/>
  </numFmts>
  <fonts count="11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5" xfId="0" applyFont="1" applyFill="1" applyBorder="1" applyAlignment="1">
      <alignment horizontal="center"/>
    </xf>
    <xf numFmtId="14" fontId="3" fillId="2" borderId="6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3" borderId="0" xfId="0" applyNumberFormat="1" applyFill="1" applyAlignment="1">
      <alignment horizontal="center"/>
    </xf>
    <xf numFmtId="0" fontId="5" fillId="4" borderId="0" xfId="0" quotePrefix="1" applyFont="1" applyFill="1"/>
    <xf numFmtId="0" fontId="6" fillId="0" borderId="0" xfId="0" applyFont="1"/>
    <xf numFmtId="14" fontId="6" fillId="0" borderId="0" xfId="0" applyNumberFormat="1" applyFont="1" applyAlignment="1">
      <alignment horizontal="center" wrapText="1"/>
    </xf>
    <xf numFmtId="170" fontId="6" fillId="0" borderId="0" xfId="0" applyNumberFormat="1" applyFont="1" applyAlignment="1">
      <alignment wrapText="1"/>
    </xf>
    <xf numFmtId="14" fontId="6" fillId="0" borderId="0" xfId="0" applyNumberFormat="1" applyFont="1"/>
    <xf numFmtId="0" fontId="6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/>
    </xf>
    <xf numFmtId="14" fontId="6" fillId="0" borderId="4" xfId="0" applyNumberFormat="1" applyFont="1" applyBorder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69" fontId="6" fillId="0" borderId="1" xfId="3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68" fontId="6" fillId="0" borderId="1" xfId="0" applyNumberFormat="1" applyFont="1" applyBorder="1"/>
    <xf numFmtId="43" fontId="9" fillId="0" borderId="1" xfId="3" applyFont="1" applyBorder="1"/>
    <xf numFmtId="4" fontId="6" fillId="0" borderId="0" xfId="0" applyNumberFormat="1" applyFont="1"/>
    <xf numFmtId="43" fontId="6" fillId="0" borderId="0" xfId="0" applyNumberFormat="1" applyFont="1"/>
    <xf numFmtId="0" fontId="9" fillId="0" borderId="0" xfId="0" applyFont="1"/>
    <xf numFmtId="1" fontId="9" fillId="0" borderId="0" xfId="0" applyNumberFormat="1" applyFont="1"/>
    <xf numFmtId="0" fontId="10" fillId="5" borderId="12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/>
    </xf>
    <xf numFmtId="0" fontId="6" fillId="0" borderId="18" xfId="0" applyFont="1" applyBorder="1"/>
    <xf numFmtId="14" fontId="9" fillId="0" borderId="18" xfId="0" applyNumberFormat="1" applyFont="1" applyBorder="1" applyAlignment="1">
      <alignment horizontal="center"/>
    </xf>
    <xf numFmtId="14" fontId="6" fillId="0" borderId="18" xfId="0" applyNumberFormat="1" applyFont="1" applyBorder="1" applyAlignment="1">
      <alignment horizontal="center"/>
    </xf>
    <xf numFmtId="169" fontId="6" fillId="0" borderId="18" xfId="3" applyNumberFormat="1" applyFont="1" applyBorder="1" applyAlignment="1">
      <alignment horizontal="center"/>
    </xf>
    <xf numFmtId="4" fontId="6" fillId="0" borderId="1" xfId="0" applyNumberFormat="1" applyFont="1" applyBorder="1"/>
    <xf numFmtId="4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10" fillId="5" borderId="2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14" fontId="6" fillId="0" borderId="0" xfId="0" applyNumberFormat="1" applyFont="1" applyAlignment="1">
      <alignment horizontal="left"/>
    </xf>
    <xf numFmtId="171" fontId="6" fillId="0" borderId="1" xfId="0" applyNumberFormat="1" applyFont="1" applyBorder="1"/>
    <xf numFmtId="165" fontId="10" fillId="5" borderId="16" xfId="0" applyNumberFormat="1" applyFont="1" applyFill="1" applyBorder="1" applyAlignment="1">
      <alignment horizontal="center" vertical="center" wrapText="1"/>
    </xf>
    <xf numFmtId="165" fontId="10" fillId="5" borderId="7" xfId="0" applyNumberFormat="1" applyFont="1" applyFill="1" applyBorder="1" applyAlignment="1">
      <alignment horizontal="center" vertical="center" wrapText="1"/>
    </xf>
    <xf numFmtId="165" fontId="10" fillId="5" borderId="22" xfId="0" applyNumberFormat="1" applyFont="1" applyFill="1" applyBorder="1" applyAlignment="1">
      <alignment horizontal="center" vertical="center" wrapText="1"/>
    </xf>
    <xf numFmtId="165" fontId="10" fillId="5" borderId="26" xfId="0" applyNumberFormat="1" applyFont="1" applyFill="1" applyBorder="1" applyAlignment="1">
      <alignment horizontal="center" vertical="center" wrapText="1"/>
    </xf>
    <xf numFmtId="165" fontId="10" fillId="5" borderId="6" xfId="0" applyNumberFormat="1" applyFont="1" applyFill="1" applyBorder="1" applyAlignment="1">
      <alignment horizontal="center" vertical="center" wrapText="1"/>
    </xf>
    <xf numFmtId="165" fontId="10" fillId="5" borderId="21" xfId="0" applyNumberFormat="1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165" fontId="10" fillId="5" borderId="15" xfId="0" applyNumberFormat="1" applyFont="1" applyFill="1" applyBorder="1" applyAlignment="1">
      <alignment horizontal="center" vertical="center" wrapText="1"/>
    </xf>
    <xf numFmtId="165" fontId="10" fillId="5" borderId="27" xfId="0" applyNumberFormat="1" applyFont="1" applyFill="1" applyBorder="1" applyAlignment="1">
      <alignment horizontal="center" vertical="center" wrapText="1"/>
    </xf>
    <xf numFmtId="165" fontId="10" fillId="5" borderId="28" xfId="0" applyNumberFormat="1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165" fontId="10" fillId="5" borderId="10" xfId="0" applyNumberFormat="1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2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10" fillId="5" borderId="10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/>
    </xf>
    <xf numFmtId="166" fontId="6" fillId="0" borderId="13" xfId="0" applyNumberFormat="1" applyFont="1" applyBorder="1" applyAlignment="1">
      <alignment horizontal="center"/>
    </xf>
    <xf numFmtId="165" fontId="10" fillId="5" borderId="19" xfId="0" applyNumberFormat="1" applyFont="1" applyFill="1" applyBorder="1" applyAlignment="1">
      <alignment horizontal="center" vertical="center" wrapText="1"/>
    </xf>
    <xf numFmtId="165" fontId="10" fillId="5" borderId="2" xfId="0" applyNumberFormat="1" applyFont="1" applyFill="1" applyBorder="1" applyAlignment="1">
      <alignment horizontal="center" vertical="center" wrapText="1"/>
    </xf>
    <xf numFmtId="165" fontId="10" fillId="5" borderId="23" xfId="0" applyNumberFormat="1" applyFont="1" applyFill="1" applyBorder="1" applyAlignment="1">
      <alignment horizontal="center" vertical="center" wrapText="1"/>
    </xf>
    <xf numFmtId="165" fontId="10" fillId="5" borderId="14" xfId="0" applyNumberFormat="1" applyFont="1" applyFill="1" applyBorder="1" applyAlignment="1">
      <alignment horizontal="center" vertical="center" wrapText="1"/>
    </xf>
    <xf numFmtId="165" fontId="10" fillId="5" borderId="5" xfId="0" applyNumberFormat="1" applyFont="1" applyFill="1" applyBorder="1" applyAlignment="1">
      <alignment horizontal="center" vertical="center" wrapText="1"/>
    </xf>
    <xf numFmtId="165" fontId="10" fillId="5" borderId="20" xfId="0" applyNumberFormat="1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164" fontId="10" fillId="5" borderId="17" xfId="0" applyNumberFormat="1" applyFont="1" applyFill="1" applyBorder="1" applyAlignment="1">
      <alignment horizontal="center"/>
    </xf>
    <xf numFmtId="164" fontId="10" fillId="5" borderId="18" xfId="0" applyNumberFormat="1" applyFont="1" applyFill="1" applyBorder="1" applyAlignment="1">
      <alignment horizontal="center"/>
    </xf>
    <xf numFmtId="164" fontId="10" fillId="5" borderId="19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Euro" xfId="1" xr:uid="{00000000-0005-0000-0000-000000000000}"/>
    <cellStyle name="Normal" xfId="0" builtinId="0"/>
    <cellStyle name="Normal 2" xfId="2" xr:uid="{00000000-0005-0000-0000-000002000000}"/>
    <cellStyle name="Vírgula" xfId="3" builtinId="3"/>
    <cellStyle name="Vírgula 2" xfId="4" xr:uid="{00000000-0005-0000-0000-000004000000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39"/>
  <sheetViews>
    <sheetView showGridLines="0" tabSelected="1" zoomScale="92" zoomScaleNormal="92" workbookViewId="0">
      <selection activeCell="J4" sqref="J4"/>
    </sheetView>
  </sheetViews>
  <sheetFormatPr defaultColWidth="9.140625" defaultRowHeight="14.25" x14ac:dyDescent="0.2"/>
  <cols>
    <col min="1" max="1" width="2.85546875" style="8" customWidth="1"/>
    <col min="2" max="2" width="18" style="8" customWidth="1"/>
    <col min="3" max="3" width="13" style="8" customWidth="1"/>
    <col min="4" max="4" width="14.28515625" style="8" customWidth="1"/>
    <col min="5" max="5" width="12.28515625" style="8" customWidth="1"/>
    <col min="6" max="6" width="8" style="8" bestFit="1" customWidth="1"/>
    <col min="7" max="7" width="5.28515625" style="8" customWidth="1"/>
    <col min="8" max="8" width="4.28515625" style="8" bestFit="1" customWidth="1"/>
    <col min="9" max="12" width="20.7109375" style="8" bestFit="1" customWidth="1"/>
    <col min="13" max="13" width="15" style="8" customWidth="1"/>
    <col min="14" max="14" width="13.85546875" style="8" customWidth="1"/>
    <col min="15" max="15" width="10" style="8" bestFit="1" customWidth="1"/>
    <col min="16" max="16" width="13.28515625" style="8" bestFit="1" customWidth="1"/>
    <col min="17" max="17" width="50.28515625" style="8" customWidth="1"/>
    <col min="18" max="18" width="10.7109375" style="8" bestFit="1" customWidth="1"/>
    <col min="19" max="19" width="9.140625" style="8"/>
    <col min="20" max="20" width="13.42578125" style="8" bestFit="1" customWidth="1"/>
    <col min="21" max="22" width="11.85546875" style="8" bestFit="1" customWidth="1"/>
    <col min="23" max="16384" width="9.140625" style="8"/>
  </cols>
  <sheetData>
    <row r="1" spans="2:22" ht="15" x14ac:dyDescent="0.25">
      <c r="B1" s="26" t="s">
        <v>27</v>
      </c>
      <c r="C1" s="27" t="s">
        <v>25</v>
      </c>
      <c r="R1" s="9"/>
    </row>
    <row r="2" spans="2:22" ht="12.75" customHeight="1" x14ac:dyDescent="0.2">
      <c r="B2" s="64"/>
      <c r="C2" s="64"/>
      <c r="D2" s="10"/>
      <c r="E2" s="64"/>
      <c r="F2" s="64"/>
      <c r="G2" s="65"/>
      <c r="H2" s="65"/>
      <c r="R2" s="11"/>
    </row>
    <row r="3" spans="2:22" ht="12.75" customHeight="1" thickBot="1" x14ac:dyDescent="0.25">
      <c r="B3" s="66" t="s">
        <v>4</v>
      </c>
      <c r="C3" s="66"/>
      <c r="D3" s="66"/>
      <c r="E3" s="66"/>
      <c r="F3" s="66"/>
      <c r="G3" s="66"/>
      <c r="H3" s="66"/>
      <c r="R3" s="11"/>
    </row>
    <row r="4" spans="2:22" s="12" customFormat="1" ht="44.45" customHeight="1" thickBot="1" x14ac:dyDescent="0.25">
      <c r="B4" s="29" t="s">
        <v>3</v>
      </c>
      <c r="C4" s="28" t="s">
        <v>28</v>
      </c>
      <c r="D4" s="28" t="s">
        <v>13</v>
      </c>
      <c r="E4" s="62" t="s">
        <v>24</v>
      </c>
      <c r="F4" s="62"/>
      <c r="G4" s="63"/>
      <c r="K4" s="40"/>
      <c r="R4" s="11"/>
    </row>
    <row r="5" spans="2:22" x14ac:dyDescent="0.2">
      <c r="B5" s="30">
        <v>16811711.309999999</v>
      </c>
      <c r="C5" s="14">
        <v>42291</v>
      </c>
      <c r="D5" s="15">
        <v>2.62</v>
      </c>
      <c r="E5" s="69">
        <v>2.1</v>
      </c>
      <c r="F5" s="70"/>
      <c r="G5" s="70"/>
      <c r="R5" s="11"/>
    </row>
    <row r="6" spans="2:22" x14ac:dyDescent="0.2">
      <c r="B6" s="36"/>
      <c r="C6" s="13"/>
      <c r="D6" s="37"/>
      <c r="E6" s="37"/>
      <c r="F6" s="37"/>
      <c r="G6" s="37"/>
      <c r="R6" s="11"/>
    </row>
    <row r="7" spans="2:22" ht="15.75" thickBot="1" x14ac:dyDescent="0.3">
      <c r="B7" s="16"/>
      <c r="D7" s="17"/>
      <c r="R7" s="11"/>
    </row>
    <row r="8" spans="2:22" ht="12.75" customHeight="1" x14ac:dyDescent="0.25">
      <c r="B8" s="71" t="s">
        <v>0</v>
      </c>
      <c r="C8" s="74" t="s">
        <v>1</v>
      </c>
      <c r="D8" s="74" t="s">
        <v>7</v>
      </c>
      <c r="E8" s="77" t="s">
        <v>22</v>
      </c>
      <c r="F8" s="78"/>
      <c r="G8" s="58" t="s">
        <v>20</v>
      </c>
      <c r="H8" s="58" t="s">
        <v>21</v>
      </c>
      <c r="I8" s="79" t="s">
        <v>12</v>
      </c>
      <c r="J8" s="80"/>
      <c r="K8" s="80"/>
      <c r="L8" s="81"/>
      <c r="M8" s="42" t="s">
        <v>26</v>
      </c>
      <c r="N8" s="45" t="s">
        <v>5</v>
      </c>
      <c r="O8" s="55" t="s">
        <v>11</v>
      </c>
      <c r="R8" s="11"/>
    </row>
    <row r="9" spans="2:22" ht="17.45" customHeight="1" x14ac:dyDescent="0.2">
      <c r="B9" s="72"/>
      <c r="C9" s="75"/>
      <c r="D9" s="75"/>
      <c r="E9" s="50"/>
      <c r="F9" s="51"/>
      <c r="G9" s="59"/>
      <c r="H9" s="59"/>
      <c r="I9" s="48" t="s">
        <v>14</v>
      </c>
      <c r="J9" s="49"/>
      <c r="K9" s="48" t="s">
        <v>9</v>
      </c>
      <c r="L9" s="52" t="s">
        <v>10</v>
      </c>
      <c r="M9" s="43"/>
      <c r="N9" s="46"/>
      <c r="O9" s="56"/>
      <c r="R9" s="11"/>
    </row>
    <row r="10" spans="2:22" ht="12.75" customHeight="1" x14ac:dyDescent="0.2">
      <c r="B10" s="72"/>
      <c r="C10" s="75"/>
      <c r="D10" s="75"/>
      <c r="E10" s="61" t="s">
        <v>6</v>
      </c>
      <c r="F10" s="67" t="s">
        <v>11</v>
      </c>
      <c r="G10" s="59"/>
      <c r="H10" s="59"/>
      <c r="I10" s="50"/>
      <c r="J10" s="51"/>
      <c r="K10" s="50"/>
      <c r="L10" s="53"/>
      <c r="M10" s="43"/>
      <c r="N10" s="46"/>
      <c r="O10" s="56"/>
      <c r="R10" s="11"/>
    </row>
    <row r="11" spans="2:22" ht="12.75" customHeight="1" thickBot="1" x14ac:dyDescent="0.25">
      <c r="B11" s="73"/>
      <c r="C11" s="76"/>
      <c r="D11" s="76"/>
      <c r="E11" s="47"/>
      <c r="F11" s="68"/>
      <c r="G11" s="60"/>
      <c r="H11" s="60"/>
      <c r="I11" s="38" t="s">
        <v>8</v>
      </c>
      <c r="J11" s="38" t="s">
        <v>15</v>
      </c>
      <c r="K11" s="38" t="s">
        <v>16</v>
      </c>
      <c r="L11" s="54"/>
      <c r="M11" s="44"/>
      <c r="N11" s="47"/>
      <c r="O11" s="57"/>
      <c r="R11" s="11"/>
    </row>
    <row r="12" spans="2:22" ht="15" x14ac:dyDescent="0.25">
      <c r="B12" s="31"/>
      <c r="C12" s="32">
        <f>C5</f>
        <v>42291</v>
      </c>
      <c r="D12" s="32"/>
      <c r="E12" s="33"/>
      <c r="F12" s="34"/>
      <c r="G12" s="31"/>
      <c r="H12" s="31"/>
      <c r="I12" s="31"/>
      <c r="J12" s="31"/>
      <c r="K12" s="31"/>
      <c r="L12" s="31"/>
      <c r="M12" s="31"/>
      <c r="N12" s="31"/>
      <c r="O12" s="39"/>
      <c r="R12" s="11"/>
    </row>
    <row r="13" spans="2:22" ht="15" x14ac:dyDescent="0.25">
      <c r="B13" s="35">
        <f>B5</f>
        <v>16811711.309999999</v>
      </c>
      <c r="C13" s="18">
        <v>42325</v>
      </c>
      <c r="D13" s="19">
        <v>42325</v>
      </c>
      <c r="E13" s="19">
        <v>42291</v>
      </c>
      <c r="F13" s="20">
        <f>VLOOKUP(E13,'Série IPCA'!$B$4:$C$300,2,FALSE)</f>
        <v>-0.04</v>
      </c>
      <c r="G13" s="21">
        <f>NETWORKDAYS(IF(C12="",D12,C12),IF(C13&lt;&gt;"",WORKDAY(C13-1,1,FERIADOS!$B$3:$B$663),D13),FERIADOS!$B$3:$B$663)-1</f>
        <v>23</v>
      </c>
      <c r="H13" s="21">
        <f>NETWORKDAYS(E13,D13,FERIADOS!$B$3:$B$663)-1</f>
        <v>23</v>
      </c>
      <c r="I13" s="22">
        <f>(1+F13/100)^(G13/H13)</f>
        <v>0.99960000000000004</v>
      </c>
      <c r="J13" s="22">
        <f>(1+$D$5/100)^(G13/252)</f>
        <v>1.0023632689579456</v>
      </c>
      <c r="K13" s="22">
        <f>(1+$E$5/100)^(G13/252)</f>
        <v>1.0018986191516066</v>
      </c>
      <c r="L13" s="22">
        <f t="shared" ref="L13:L18" si="0">IF(C12="",L12*I13*J13*K13,I13*J13*K13)</f>
        <v>1.0038646685072334</v>
      </c>
      <c r="M13" s="23">
        <f>IF(C13="",0,ROUND(B13*(L13-1),2))</f>
        <v>64971.69</v>
      </c>
      <c r="N13" s="23">
        <f>TRUNC(B13*O13,2)</f>
        <v>233496</v>
      </c>
      <c r="O13" s="41">
        <v>1.3888889999999999E-2</v>
      </c>
      <c r="R13" s="11"/>
      <c r="U13" s="24"/>
    </row>
    <row r="14" spans="2:22" ht="15" x14ac:dyDescent="0.25">
      <c r="B14" s="35">
        <f>B13-N13</f>
        <v>16578215.309999999</v>
      </c>
      <c r="C14" s="18">
        <v>42353</v>
      </c>
      <c r="D14" s="19">
        <v>42353</v>
      </c>
      <c r="E14" s="19">
        <f>EDATE(E13,1)</f>
        <v>42322</v>
      </c>
      <c r="F14" s="20">
        <f>VLOOKUP(E14,'Série IPCA'!$B$4:$C$300,2,FALSE)</f>
        <v>0.1</v>
      </c>
      <c r="G14" s="21">
        <f>NETWORKDAYS(IF(C13="",D13,C13),IF(C14&lt;&gt;"",WORKDAY(C14-1,1,FERIADOS!$B$3:$B$663),D14),FERIADOS!$B$3:$B$663)-1</f>
        <v>20</v>
      </c>
      <c r="H14" s="21">
        <f>NETWORKDAYS(E14,D14,FERIADOS!$B$3:$B$663)-1</f>
        <v>20</v>
      </c>
      <c r="I14" s="22">
        <f t="shared" ref="I14:I28" si="1">(1+F14/100)^(G14/H14)</f>
        <v>1.0009999999999999</v>
      </c>
      <c r="J14" s="22">
        <f t="shared" ref="J14:J30" si="2">(1+$D$5/100)^(G14/252)</f>
        <v>1.0020547000349111</v>
      </c>
      <c r="K14" s="22">
        <f t="shared" ref="K14:K15" si="3">(1+$E$5/100)^(G14/252)</f>
        <v>1.001650768892983</v>
      </c>
      <c r="L14" s="22">
        <f t="shared" si="0"/>
        <v>1.004712569623559</v>
      </c>
      <c r="M14" s="23">
        <f t="shared" ref="M14:M33" si="4">IF(C14="",0,ROUND(B14*(L14-1),2))</f>
        <v>78125.990000000005</v>
      </c>
      <c r="N14" s="23">
        <f>TRUNC(B14*(O14/(100%-O14)),2)</f>
        <v>233496</v>
      </c>
      <c r="O14" s="41">
        <v>1.3888889999999999E-2</v>
      </c>
      <c r="R14" s="11"/>
      <c r="U14" s="24"/>
      <c r="V14" s="25"/>
    </row>
    <row r="15" spans="2:22" ht="15" x14ac:dyDescent="0.25">
      <c r="B15" s="35">
        <f>B14-N14</f>
        <v>16344719.309999999</v>
      </c>
      <c r="C15" s="18">
        <v>42383</v>
      </c>
      <c r="D15" s="19">
        <f>WORKDAY(EDATE(E15,1)-1,1,FERIADOS!$B$3:$B$663)</f>
        <v>42383</v>
      </c>
      <c r="E15" s="19">
        <f>EDATE(E14,1)</f>
        <v>42352</v>
      </c>
      <c r="F15" s="20">
        <f>VLOOKUP(E15,'Série IPCA'!$B$4:$C$300,2,FALSE)</f>
        <v>0.51</v>
      </c>
      <c r="G15" s="21">
        <f>NETWORKDAYS(IF(C14="",D14,C14),IF(C15&lt;&gt;"",WORKDAY(C15-1,1,FERIADOS!$B$3:$B$663),D15),FERIADOS!$B$3:$B$663)-1</f>
        <v>20</v>
      </c>
      <c r="H15" s="21">
        <f>NETWORKDAYS(E15,D15,FERIADOS!$B$3:$B$663)-1</f>
        <v>20</v>
      </c>
      <c r="I15" s="22">
        <f t="shared" si="1"/>
        <v>1.0051000000000001</v>
      </c>
      <c r="J15" s="22">
        <f t="shared" si="2"/>
        <v>1.0020547000349111</v>
      </c>
      <c r="K15" s="22">
        <f t="shared" si="3"/>
        <v>1.001650768892983</v>
      </c>
      <c r="L15" s="22">
        <f t="shared" si="0"/>
        <v>1.0088277759526865</v>
      </c>
      <c r="M15" s="23">
        <f t="shared" si="4"/>
        <v>144287.51999999999</v>
      </c>
      <c r="N15" s="23">
        <f>TRUNC(B15*(O15/(100%-SUM(O13:O14))),2)</f>
        <v>233496</v>
      </c>
      <c r="O15" s="41">
        <v>1.3888889999999999E-2</v>
      </c>
      <c r="P15" s="24"/>
      <c r="R15" s="11"/>
      <c r="U15" s="24"/>
      <c r="V15" s="24"/>
    </row>
    <row r="16" spans="2:22" ht="15" x14ac:dyDescent="0.25">
      <c r="B16" s="35">
        <f t="shared" ref="B16:B29" si="5">B15-N15</f>
        <v>16111223.309999999</v>
      </c>
      <c r="C16" s="18">
        <v>42416</v>
      </c>
      <c r="D16" s="19">
        <f>WORKDAY(EDATE(E16,1)-1,1,FERIADOS!$B$3:$B$663)</f>
        <v>42416</v>
      </c>
      <c r="E16" s="19">
        <f t="shared" ref="E16:E36" si="6">EDATE(E15,1)</f>
        <v>42383</v>
      </c>
      <c r="F16" s="20">
        <f>VLOOKUP(E16,'Série IPCA'!$B$4:$C$300,2,FALSE)</f>
        <v>1.1499999999999999</v>
      </c>
      <c r="G16" s="21">
        <f>NETWORKDAYS(IF(C15="",D15,C15),IF(C16&lt;&gt;"",WORKDAY(C16-1,1,FERIADOS!$B$3:$B$663),D16),FERIADOS!$B$3:$B$663)-1</f>
        <v>23</v>
      </c>
      <c r="H16" s="21">
        <f>NETWORKDAYS(E16,D16,FERIADOS!$B$3:$B$663)-1</f>
        <v>23</v>
      </c>
      <c r="I16" s="22">
        <f t="shared" si="1"/>
        <v>1.0115000000000001</v>
      </c>
      <c r="J16" s="22">
        <f t="shared" si="2"/>
        <v>1.0023632689579456</v>
      </c>
      <c r="K16" s="22">
        <f>(1+$E$5/100)^(G16/252)</f>
        <v>1.0018986191516066</v>
      </c>
      <c r="L16" s="22">
        <f t="shared" si="0"/>
        <v>1.0158154383704145</v>
      </c>
      <c r="M16" s="23">
        <f t="shared" si="4"/>
        <v>254806.06</v>
      </c>
      <c r="N16" s="23">
        <f>TRUNC(B16*(O16/(100%-SUM(O13:O15))),2)</f>
        <v>233496</v>
      </c>
      <c r="O16" s="41">
        <v>1.3888889999999999E-2</v>
      </c>
      <c r="R16" s="11"/>
    </row>
    <row r="17" spans="2:18" ht="15" x14ac:dyDescent="0.25">
      <c r="B17" s="35">
        <f t="shared" si="5"/>
        <v>15877727.309999999</v>
      </c>
      <c r="C17" s="18">
        <v>42444</v>
      </c>
      <c r="D17" s="19">
        <f>WORKDAY(EDATE(E17,1)-1,1,FERIADOS!$B$3:$B$663)</f>
        <v>42444</v>
      </c>
      <c r="E17" s="19">
        <f t="shared" si="6"/>
        <v>42414</v>
      </c>
      <c r="F17" s="20">
        <f>VLOOKUP(E17,'Série IPCA'!$B$4:$C$300,2,FALSE)</f>
        <v>0.21</v>
      </c>
      <c r="G17" s="21">
        <f>NETWORKDAYS(IF(C16="",D16,C16),IF(C17&lt;&gt;"",WORKDAY(C17-1,1,FERIADOS!$B$3:$B$663),D17),FERIADOS!$B$3:$B$663)-1</f>
        <v>18</v>
      </c>
      <c r="H17" s="21">
        <f>NETWORKDAYS(E17,D17,FERIADOS!$B$3:$B$663)-1</f>
        <v>18</v>
      </c>
      <c r="I17" s="22">
        <f t="shared" si="1"/>
        <v>1.0021</v>
      </c>
      <c r="J17" s="22">
        <f t="shared" si="2"/>
        <v>1.0018490401937448</v>
      </c>
      <c r="K17" s="22">
        <f t="shared" ref="K17:K18" si="7">(1+$E$5/100)^(G17/252)</f>
        <v>1.0014855694511369</v>
      </c>
      <c r="L17" s="22">
        <f t="shared" si="0"/>
        <v>1.0054443649712046</v>
      </c>
      <c r="M17" s="23">
        <f t="shared" si="4"/>
        <v>86444.14</v>
      </c>
      <c r="N17" s="23">
        <f>TRUNC(B17*(O17/(100%-SUM(O13:O16))),2)</f>
        <v>233496</v>
      </c>
      <c r="O17" s="41">
        <v>1.3888889999999999E-2</v>
      </c>
      <c r="R17" s="11"/>
    </row>
    <row r="18" spans="2:18" ht="15" x14ac:dyDescent="0.25">
      <c r="B18" s="35">
        <f t="shared" si="5"/>
        <v>15644231.309999999</v>
      </c>
      <c r="C18" s="18">
        <v>42474</v>
      </c>
      <c r="D18" s="19">
        <f>WORKDAY(EDATE(E18,1)-1,1,FERIADOS!$B$3:$B$663)</f>
        <v>42474</v>
      </c>
      <c r="E18" s="19">
        <f t="shared" si="6"/>
        <v>42443</v>
      </c>
      <c r="F18" s="20">
        <f>VLOOKUP(E18,'Série IPCA'!$B$4:$C$300,2,FALSE)</f>
        <v>0.25</v>
      </c>
      <c r="G18" s="21">
        <f>NETWORKDAYS(IF(C17="",D17,C17),IF(C18&lt;&gt;"",WORKDAY(C18-1,1,FERIADOS!$B$3:$B$663),D18),FERIADOS!$B$3:$B$663)-1</f>
        <v>21</v>
      </c>
      <c r="H18" s="21">
        <f>NETWORKDAYS(E18,D18,FERIADOS!$B$3:$B$663)-1</f>
        <v>21</v>
      </c>
      <c r="I18" s="22">
        <f t="shared" si="1"/>
        <v>1.0024999999999999</v>
      </c>
      <c r="J18" s="22">
        <f t="shared" si="2"/>
        <v>1.002157545786668</v>
      </c>
      <c r="K18" s="22">
        <f t="shared" si="7"/>
        <v>1.0017333788325151</v>
      </c>
      <c r="L18" s="22">
        <f t="shared" si="0"/>
        <v>1.0064044011245383</v>
      </c>
      <c r="M18" s="23">
        <f t="shared" si="4"/>
        <v>100191.93</v>
      </c>
      <c r="N18" s="23">
        <f>TRUNC(B18*(O18/(100%-SUM(O13:O17))),2)</f>
        <v>233496</v>
      </c>
      <c r="O18" s="41">
        <v>1.3888889999999999E-2</v>
      </c>
      <c r="R18" s="11"/>
    </row>
    <row r="19" spans="2:18" ht="15" x14ac:dyDescent="0.25">
      <c r="B19" s="35">
        <f t="shared" si="5"/>
        <v>15410735.309999999</v>
      </c>
      <c r="C19" s="18">
        <v>42504</v>
      </c>
      <c r="D19" s="19">
        <f>WORKDAY(EDATE(E19,1)-1,1,FERIADOS!$B$3:$B$663)</f>
        <v>42504</v>
      </c>
      <c r="E19" s="19">
        <f t="shared" si="6"/>
        <v>42474</v>
      </c>
      <c r="F19" s="20">
        <f>VLOOKUP(E19,'Série IPCA'!$B$4:$C$300,2,FALSE)</f>
        <v>7.0000000000000007E-2</v>
      </c>
      <c r="G19" s="21">
        <f>NETWORKDAYS(IF(C18="",D18,C18),IF(C19&lt;&gt;"",WORKDAY(C19-1,1,FERIADOS!$B$3:$B$663),D19),FERIADOS!$B$3:$B$663)-1</f>
        <v>20</v>
      </c>
      <c r="H19" s="21">
        <f>NETWORKDAYS(E19,D19,FERIADOS!$B$3:$B$663)-1</f>
        <v>20</v>
      </c>
      <c r="I19" s="22">
        <f t="shared" si="1"/>
        <v>1.0006999999999999</v>
      </c>
      <c r="J19" s="22">
        <f t="shared" si="2"/>
        <v>1.0020547000349111</v>
      </c>
      <c r="K19" s="22">
        <f t="shared" ref="K19:K30" si="8">(1+$E$5/100)^(G19/252)</f>
        <v>1.001650768892983</v>
      </c>
      <c r="L19" s="22">
        <f t="shared" ref="L19:L30" si="9">IF(C18="",L18*I19*J19*K19,I19*J19*K19)</f>
        <v>1.00441145696533</v>
      </c>
      <c r="M19" s="23">
        <f t="shared" si="4"/>
        <v>67983.8</v>
      </c>
      <c r="N19" s="23">
        <f>TRUNC(B19*(O19/(100%-SUM(O13:O18))),2)</f>
        <v>233496</v>
      </c>
      <c r="O19" s="41">
        <v>1.3888889999999999E-2</v>
      </c>
    </row>
    <row r="20" spans="2:18" ht="15" x14ac:dyDescent="0.25">
      <c r="B20" s="35">
        <f t="shared" si="5"/>
        <v>15177239.309999999</v>
      </c>
      <c r="C20" s="18">
        <f t="shared" ref="C20:C31" si="10">D20</f>
        <v>42535</v>
      </c>
      <c r="D20" s="19">
        <f>WORKDAY(EDATE(E20,1)-1,1,FERIADOS!$B$3:$B$663)</f>
        <v>42535</v>
      </c>
      <c r="E20" s="19">
        <f t="shared" si="6"/>
        <v>42504</v>
      </c>
      <c r="F20" s="20">
        <f>VLOOKUP(E20,'Série IPCA'!$B$4:$C$300,2,FALSE)</f>
        <v>-0.31</v>
      </c>
      <c r="G20" s="21">
        <f>NETWORKDAYS(IF(C19="",D19,C19),IF(C20&lt;&gt;"",WORKDAY(C20-1,1,FERIADOS!$B$3:$B$663),D20),FERIADOS!$B$3:$B$663)-1</f>
        <v>20</v>
      </c>
      <c r="H20" s="21">
        <f>NETWORKDAYS(E20,D20,FERIADOS!$B$3:$B$663)-1</f>
        <v>20</v>
      </c>
      <c r="I20" s="22">
        <f t="shared" si="1"/>
        <v>0.99690000000000001</v>
      </c>
      <c r="J20" s="22">
        <f t="shared" si="2"/>
        <v>1.0020547000349111</v>
      </c>
      <c r="K20" s="22">
        <f t="shared" si="8"/>
        <v>1.001650768892983</v>
      </c>
      <c r="L20" s="22">
        <f t="shared" si="9"/>
        <v>1.0005973632944316</v>
      </c>
      <c r="M20" s="23">
        <f t="shared" si="4"/>
        <v>9066.33</v>
      </c>
      <c r="N20" s="23">
        <f>TRUNC(B20*(O20/(100%-SUM(O13:O19))),2)</f>
        <v>233496.01</v>
      </c>
      <c r="O20" s="41">
        <v>1.3888889999999999E-2</v>
      </c>
    </row>
    <row r="21" spans="2:18" ht="15" x14ac:dyDescent="0.25">
      <c r="B21" s="35">
        <f t="shared" si="5"/>
        <v>14943743.299999999</v>
      </c>
      <c r="C21" s="18">
        <f t="shared" si="10"/>
        <v>42565</v>
      </c>
      <c r="D21" s="19">
        <f>WORKDAY(EDATE(E21,1)-1,1,FERIADOS!$B$3:$B$663)</f>
        <v>42565</v>
      </c>
      <c r="E21" s="19">
        <f t="shared" si="6"/>
        <v>42535</v>
      </c>
      <c r="F21" s="20">
        <f>VLOOKUP(E21,'Série IPCA'!$B$4:$C$300,2,FALSE)</f>
        <v>-0.38</v>
      </c>
      <c r="G21" s="21">
        <f>NETWORKDAYS(IF(C20="",D20,C20),IF(C21&lt;&gt;"",WORKDAY(C21-1,1,FERIADOS!$B$3:$B$663),D21),FERIADOS!$B$3:$B$663)-1</f>
        <v>22</v>
      </c>
      <c r="H21" s="21">
        <f>NETWORKDAYS(E21,D21,FERIADOS!$B$3:$B$663)-1</f>
        <v>22</v>
      </c>
      <c r="I21" s="22">
        <f t="shared" si="1"/>
        <v>0.99619999999999997</v>
      </c>
      <c r="J21" s="22">
        <f t="shared" si="2"/>
        <v>1.0022604020939851</v>
      </c>
      <c r="K21" s="22">
        <f t="shared" si="8"/>
        <v>1.0018159955852022</v>
      </c>
      <c r="L21" s="22">
        <f t="shared" si="9"/>
        <v>1.000264996649685</v>
      </c>
      <c r="M21" s="23">
        <f t="shared" si="4"/>
        <v>3960.04</v>
      </c>
      <c r="N21" s="23">
        <f>TRUNC(B21*(O21/(100%-SUM(O13:O20))),2)</f>
        <v>233496.01</v>
      </c>
      <c r="O21" s="41">
        <v>1.3888889999999999E-2</v>
      </c>
    </row>
    <row r="22" spans="2:18" ht="15" x14ac:dyDescent="0.25">
      <c r="B22" s="35">
        <f t="shared" si="5"/>
        <v>14710247.289999999</v>
      </c>
      <c r="C22" s="18">
        <f t="shared" si="10"/>
        <v>42598</v>
      </c>
      <c r="D22" s="19">
        <f>WORKDAY(EDATE(E22,1)-1,1,FERIADOS!$B$3:$B$663)</f>
        <v>42598</v>
      </c>
      <c r="E22" s="19">
        <f t="shared" si="6"/>
        <v>42565</v>
      </c>
      <c r="F22" s="20">
        <f>VLOOKUP(E22,'Série IPCA'!$B$4:$C$300,2,FALSE)</f>
        <v>0.26</v>
      </c>
      <c r="G22" s="21">
        <f>NETWORKDAYS(IF(C21="",D21,C21),IF(C22&lt;&gt;"",WORKDAY(C22-1,1,FERIADOS!$B$3:$B$663),D22),FERIADOS!$B$3:$B$663)-1</f>
        <v>23</v>
      </c>
      <c r="H22" s="21">
        <f>NETWORKDAYS(E22,D22,FERIADOS!$B$3:$B$663)-1</f>
        <v>23</v>
      </c>
      <c r="I22" s="22">
        <f t="shared" si="1"/>
        <v>1.0025999999999999</v>
      </c>
      <c r="J22" s="22">
        <f t="shared" si="2"/>
        <v>1.0023632689579456</v>
      </c>
      <c r="K22" s="22">
        <f t="shared" si="8"/>
        <v>1.0018986191516066</v>
      </c>
      <c r="L22" s="22">
        <f t="shared" si="9"/>
        <v>1.006877467632405</v>
      </c>
      <c r="M22" s="23">
        <f t="shared" si="4"/>
        <v>101169.25</v>
      </c>
      <c r="N22" s="23">
        <f>TRUNC(B22*(O22/(100%-SUM(O13:O21))),2)</f>
        <v>233496.01</v>
      </c>
      <c r="O22" s="41">
        <v>1.3888889999999999E-2</v>
      </c>
    </row>
    <row r="23" spans="2:18" ht="15" x14ac:dyDescent="0.25">
      <c r="B23" s="35">
        <f t="shared" si="5"/>
        <v>14476751.279999999</v>
      </c>
      <c r="C23" s="18">
        <f t="shared" si="10"/>
        <v>42627</v>
      </c>
      <c r="D23" s="19">
        <f>WORKDAY(EDATE(E23,1)-1,1,FERIADOS!$B$3:$B$663)</f>
        <v>42627</v>
      </c>
      <c r="E23" s="19">
        <f t="shared" si="6"/>
        <v>42596</v>
      </c>
      <c r="F23" s="20">
        <f>VLOOKUP(E23,'Série IPCA'!$B$4:$C$300,2,FALSE)</f>
        <v>0.36</v>
      </c>
      <c r="G23" s="21">
        <f>NETWORKDAYS(IF(C22="",D22,C22),IF(C23&lt;&gt;"",WORKDAY(C23-1,1,FERIADOS!$B$3:$B$663),D23),FERIADOS!$B$3:$B$663)-1</f>
        <v>20</v>
      </c>
      <c r="H23" s="21">
        <f>NETWORKDAYS(E23,D23,FERIADOS!$B$3:$B$663)-1</f>
        <v>20</v>
      </c>
      <c r="I23" s="22">
        <f t="shared" si="1"/>
        <v>1.0036</v>
      </c>
      <c r="J23" s="22">
        <f t="shared" si="2"/>
        <v>1.0020547000349111</v>
      </c>
      <c r="K23" s="22">
        <f t="shared" si="8"/>
        <v>1.001650768892983</v>
      </c>
      <c r="L23" s="22">
        <f t="shared" si="9"/>
        <v>1.0073222126615424</v>
      </c>
      <c r="M23" s="23">
        <f t="shared" si="4"/>
        <v>106001.85</v>
      </c>
      <c r="N23" s="23">
        <f>TRUNC(B23*(O23/(100%-SUM(O13:O22))),2)</f>
        <v>233496.01</v>
      </c>
      <c r="O23" s="41">
        <v>1.3888889999999999E-2</v>
      </c>
    </row>
    <row r="24" spans="2:18" ht="15" x14ac:dyDescent="0.25">
      <c r="B24" s="35">
        <f t="shared" si="5"/>
        <v>14243255.27</v>
      </c>
      <c r="C24" s="18">
        <f t="shared" si="10"/>
        <v>42657</v>
      </c>
      <c r="D24" s="19">
        <f>WORKDAY(EDATE(E24,1)-1,1,FERIADOS!$B$3:$B$663)</f>
        <v>42657</v>
      </c>
      <c r="E24" s="19">
        <f t="shared" si="6"/>
        <v>42627</v>
      </c>
      <c r="F24" s="20">
        <f>VLOOKUP(E24,'Série IPCA'!$B$4:$C$300,2,FALSE)</f>
        <v>0.24</v>
      </c>
      <c r="G24" s="21">
        <f>NETWORKDAYS(IF(C23="",D23,C23),IF(C24&lt;&gt;"",WORKDAY(C24-1,1,FERIADOS!$B$3:$B$663),D24),FERIADOS!$B$3:$B$663)-1</f>
        <v>21</v>
      </c>
      <c r="H24" s="21">
        <f>NETWORKDAYS(E24,D24,FERIADOS!$B$3:$B$663)-1</f>
        <v>21</v>
      </c>
      <c r="I24" s="22">
        <f t="shared" si="1"/>
        <v>1.0024</v>
      </c>
      <c r="J24" s="22">
        <f t="shared" si="2"/>
        <v>1.002157545786668</v>
      </c>
      <c r="K24" s="22">
        <f t="shared" si="8"/>
        <v>1.0017333788325151</v>
      </c>
      <c r="L24" s="22">
        <f t="shared" si="9"/>
        <v>1.0063040116580919</v>
      </c>
      <c r="M24" s="23">
        <f t="shared" si="4"/>
        <v>89789.65</v>
      </c>
      <c r="N24" s="23">
        <f>TRUNC(B24*(O24/(100%-SUM(O13:O23))),2)</f>
        <v>233496.01</v>
      </c>
      <c r="O24" s="41">
        <v>1.3888889999999999E-2</v>
      </c>
    </row>
    <row r="25" spans="2:18" ht="15" x14ac:dyDescent="0.25">
      <c r="B25" s="35">
        <f t="shared" si="5"/>
        <v>14009759.26</v>
      </c>
      <c r="C25" s="18">
        <f t="shared" si="10"/>
        <v>42689</v>
      </c>
      <c r="D25" s="19">
        <f>WORKDAY(EDATE(E25,1)-1,1,FERIADOS!$B$3:$B$663)</f>
        <v>42689</v>
      </c>
      <c r="E25" s="19">
        <f t="shared" si="6"/>
        <v>42657</v>
      </c>
      <c r="F25" s="20">
        <f>VLOOKUP(E25,'Série IPCA'!$B$4:$C$300,2,FALSE)</f>
        <v>0.64</v>
      </c>
      <c r="G25" s="21">
        <f>NETWORKDAYS(IF(C24="",D24,C24),IF(C25&lt;&gt;"",WORKDAY(C25-1,1,FERIADOS!$B$3:$B$663),D25),FERIADOS!$B$3:$B$663)-1</f>
        <v>21</v>
      </c>
      <c r="H25" s="21">
        <f>NETWORKDAYS(E25,D25,FERIADOS!$B$3:$B$663)-1</f>
        <v>21</v>
      </c>
      <c r="I25" s="22">
        <f t="shared" si="1"/>
        <v>1.0064</v>
      </c>
      <c r="J25" s="22">
        <f t="shared" si="2"/>
        <v>1.002157545786668</v>
      </c>
      <c r="K25" s="22">
        <f t="shared" si="8"/>
        <v>1.0017333788325151</v>
      </c>
      <c r="L25" s="22">
        <f t="shared" si="9"/>
        <v>1.0103195903159456</v>
      </c>
      <c r="M25" s="23">
        <f t="shared" si="4"/>
        <v>144574.98000000001</v>
      </c>
      <c r="N25" s="23">
        <f>TRUNC(B25*(O25/(100%-SUM(O13:O24))),2)</f>
        <v>233496.01</v>
      </c>
      <c r="O25" s="41">
        <v>1.3888889999999999E-2</v>
      </c>
    </row>
    <row r="26" spans="2:18" ht="15" x14ac:dyDescent="0.25">
      <c r="B26" s="35">
        <f t="shared" si="5"/>
        <v>13776263.25</v>
      </c>
      <c r="C26" s="18">
        <f t="shared" si="10"/>
        <v>42718</v>
      </c>
      <c r="D26" s="19">
        <f>WORKDAY(EDATE(E26,1)-1,1,FERIADOS!$B$3:$B$663)</f>
        <v>42718</v>
      </c>
      <c r="E26" s="19">
        <f t="shared" si="6"/>
        <v>42688</v>
      </c>
      <c r="F26" s="20">
        <f>VLOOKUP(E26,'Série IPCA'!$B$4:$C$300,2,FALSE)</f>
        <v>0.86</v>
      </c>
      <c r="G26" s="21">
        <f>NETWORKDAYS(IF(C25="",D25,C25),IF(C26&lt;&gt;"",WORKDAY(C26-1,1,FERIADOS!$B$3:$B$663),D26),FERIADOS!$B$3:$B$663)-1</f>
        <v>21</v>
      </c>
      <c r="H26" s="21">
        <f>NETWORKDAYS(E26,D26,FERIADOS!$B$3:$B$663)-1</f>
        <v>21</v>
      </c>
      <c r="I26" s="22">
        <f t="shared" si="1"/>
        <v>1.0085999999999999</v>
      </c>
      <c r="J26" s="22">
        <f t="shared" si="2"/>
        <v>1.002157545786668</v>
      </c>
      <c r="K26" s="22">
        <f t="shared" si="8"/>
        <v>1.0017333788325151</v>
      </c>
      <c r="L26" s="22">
        <f t="shared" si="9"/>
        <v>1.012528158577765</v>
      </c>
      <c r="M26" s="23">
        <f t="shared" si="4"/>
        <v>172591.21</v>
      </c>
      <c r="N26" s="23">
        <f>TRUNC(B26*(O26/(100%-SUM(O13:O25))),2)</f>
        <v>233496.01</v>
      </c>
      <c r="O26" s="41">
        <v>1.3888889999999999E-2</v>
      </c>
    </row>
    <row r="27" spans="2:18" ht="15" x14ac:dyDescent="0.25">
      <c r="B27" s="35">
        <f t="shared" si="5"/>
        <v>13542767.24</v>
      </c>
      <c r="C27" s="18">
        <f t="shared" si="10"/>
        <v>42749</v>
      </c>
      <c r="D27" s="19">
        <f>WORKDAY(EDATE(E27,1)-1,1,FERIADOS!$B$3:$B$663)</f>
        <v>42749</v>
      </c>
      <c r="E27" s="19">
        <f t="shared" si="6"/>
        <v>42718</v>
      </c>
      <c r="F27" s="20">
        <f>VLOOKUP(E27,'Série IPCA'!$B$4:$C$300,2,FALSE)</f>
        <v>0.89</v>
      </c>
      <c r="G27" s="21">
        <f>NETWORKDAYS(IF(C26="",D26,C26),IF(C27&lt;&gt;"",WORKDAY(C27-1,1,FERIADOS!$B$3:$B$663),D27),FERIADOS!$B$3:$B$663)-1</f>
        <v>21</v>
      </c>
      <c r="H27" s="21">
        <f>NETWORKDAYS(E27,D27,FERIADOS!$B$3:$B$663)-1</f>
        <v>21</v>
      </c>
      <c r="I27" s="22">
        <f t="shared" si="1"/>
        <v>1.0088999999999999</v>
      </c>
      <c r="J27" s="22">
        <f t="shared" si="2"/>
        <v>1.002157545786668</v>
      </c>
      <c r="K27" s="22">
        <f t="shared" si="8"/>
        <v>1.0017333788325151</v>
      </c>
      <c r="L27" s="22">
        <f t="shared" si="9"/>
        <v>1.012829326977104</v>
      </c>
      <c r="M27" s="23">
        <f t="shared" si="4"/>
        <v>173744.59</v>
      </c>
      <c r="N27" s="23">
        <f>TRUNC(B27*(O27/(100%-SUM(O13:O26))),2)</f>
        <v>233496.01</v>
      </c>
      <c r="O27" s="41">
        <v>1.3888889999999999E-2</v>
      </c>
    </row>
    <row r="28" spans="2:18" ht="15" x14ac:dyDescent="0.25">
      <c r="B28" s="35">
        <f t="shared" si="5"/>
        <v>13309271.23</v>
      </c>
      <c r="C28" s="18">
        <f t="shared" si="10"/>
        <v>42782</v>
      </c>
      <c r="D28" s="19">
        <f>WORKDAY(EDATE(E28,1)-1,1,FERIADOS!$B$3:$B$663)</f>
        <v>42782</v>
      </c>
      <c r="E28" s="19">
        <f t="shared" si="6"/>
        <v>42749</v>
      </c>
      <c r="F28" s="20">
        <f>VLOOKUP(E28,'Série IPCA'!$B$4:$C$300,2,FALSE)</f>
        <v>1.35</v>
      </c>
      <c r="G28" s="21">
        <f>NETWORKDAYS(IF(C27="",D27,C27),IF(C28&lt;&gt;"",WORKDAY(C28-1,1,FERIADOS!$B$3:$B$663),D28),FERIADOS!$B$3:$B$663)-1</f>
        <v>21</v>
      </c>
      <c r="H28" s="21">
        <f>NETWORKDAYS(E28,D28,FERIADOS!$B$3:$B$663)-1</f>
        <v>21</v>
      </c>
      <c r="I28" s="22">
        <f t="shared" si="1"/>
        <v>1.0135000000000001</v>
      </c>
      <c r="J28" s="22">
        <f t="shared" si="2"/>
        <v>1.002157545786668</v>
      </c>
      <c r="K28" s="22">
        <f t="shared" si="8"/>
        <v>1.0017333788325151</v>
      </c>
      <c r="L28" s="22">
        <f t="shared" si="9"/>
        <v>1.0174472424336356</v>
      </c>
      <c r="M28" s="23">
        <f t="shared" si="4"/>
        <v>232210.08</v>
      </c>
      <c r="N28" s="23">
        <f>TRUNC(B28*(O28/(100%-SUM(O13:O27))),2)</f>
        <v>233496.01</v>
      </c>
      <c r="O28" s="41">
        <v>1.3888889999999999E-2</v>
      </c>
    </row>
    <row r="29" spans="2:18" ht="15" x14ac:dyDescent="0.25">
      <c r="B29" s="35">
        <f t="shared" si="5"/>
        <v>13075775.220000001</v>
      </c>
      <c r="C29" s="18">
        <f t="shared" si="10"/>
        <v>42808</v>
      </c>
      <c r="D29" s="19">
        <f>WORKDAY(EDATE(E29,1)-1,1,FERIADOS!$B$3:$B$663)</f>
        <v>42808</v>
      </c>
      <c r="E29" s="19">
        <f t="shared" si="6"/>
        <v>42780</v>
      </c>
      <c r="F29" s="20">
        <f>VLOOKUP(E29,'Série IPCA'!$B$4:$C$300,2,FALSE)</f>
        <v>0.25</v>
      </c>
      <c r="G29" s="21">
        <f>NETWORKDAYS(IF(C28="",D28,C28),IF(C29&lt;&gt;"",WORKDAY(C29-1,1,FERIADOS!$B$3:$B$663),D29),FERIADOS!$B$3:$B$663)-1</f>
        <v>18</v>
      </c>
      <c r="H29" s="21">
        <f>NETWORKDAYS(E29,D29,FERIADOS!$B$3:$B$663)-1</f>
        <v>18</v>
      </c>
      <c r="I29" s="22">
        <f t="shared" ref="I29:I30" si="11">(1+F29/100)^(G29/H29)</f>
        <v>1.0024999999999999</v>
      </c>
      <c r="J29" s="22">
        <f t="shared" si="2"/>
        <v>1.0018490401937448</v>
      </c>
      <c r="K29" s="22">
        <f t="shared" si="8"/>
        <v>1.0014855694511369</v>
      </c>
      <c r="L29" s="22">
        <f t="shared" si="9"/>
        <v>1.0058456999138137</v>
      </c>
      <c r="M29" s="23">
        <f t="shared" si="4"/>
        <v>76437.06</v>
      </c>
      <c r="N29" s="23">
        <f>TRUNC(B29*(O29/(100%-SUM(O13:O28))),2)</f>
        <v>233496.01</v>
      </c>
      <c r="O29" s="41">
        <v>1.3888889999999999E-2</v>
      </c>
    </row>
    <row r="30" spans="2:18" ht="15" x14ac:dyDescent="0.25">
      <c r="B30" s="35">
        <f t="shared" ref="B30:B36" si="12">B29-N29</f>
        <v>12842279.210000001</v>
      </c>
      <c r="C30" s="18">
        <f>D30</f>
        <v>42839</v>
      </c>
      <c r="D30" s="19">
        <f>WORKDAY(EDATE(E30,1)-1,1,FERIADOS!$B$3:$B$663)</f>
        <v>42839</v>
      </c>
      <c r="E30" s="19">
        <f t="shared" si="6"/>
        <v>42808</v>
      </c>
      <c r="F30" s="20">
        <f>VLOOKUP(E30,'Série IPCA'!$B$4:$C$300,2,FALSE)</f>
        <v>0.86</v>
      </c>
      <c r="G30" s="21">
        <f>NETWORKDAYS(IF(C29="",D29,C29),IF(C30&lt;&gt;"",WORKDAY(C30-1,1,FERIADOS!$B$3:$B$663),D30),FERIADOS!$B$3:$B$663)-1</f>
        <v>22</v>
      </c>
      <c r="H30" s="21">
        <f>NETWORKDAYS(E30,D30,FERIADOS!$B$3:$B$663)-1</f>
        <v>22</v>
      </c>
      <c r="I30" s="22">
        <f t="shared" si="11"/>
        <v>1.0085999999999999</v>
      </c>
      <c r="J30" s="22">
        <f t="shared" si="2"/>
        <v>1.0022604020939851</v>
      </c>
      <c r="K30" s="22">
        <f t="shared" si="8"/>
        <v>1.0018159955852022</v>
      </c>
      <c r="L30" s="22">
        <f t="shared" si="9"/>
        <v>1.0127155948814215</v>
      </c>
      <c r="M30" s="23">
        <f t="shared" si="4"/>
        <v>163297.22</v>
      </c>
      <c r="N30" s="23">
        <f>TRUNC(B30*(O30/(100%-SUM(O13:O29))),2)</f>
        <v>233496.01</v>
      </c>
      <c r="O30" s="41">
        <v>1.3888889999999999E-2</v>
      </c>
    </row>
    <row r="31" spans="2:18" ht="15" x14ac:dyDescent="0.25">
      <c r="B31" s="35">
        <f t="shared" si="12"/>
        <v>12608783.200000001</v>
      </c>
      <c r="C31" s="18">
        <f t="shared" si="10"/>
        <v>42871</v>
      </c>
      <c r="D31" s="19">
        <f>WORKDAY(EDATE(E31,1)-1,1,FERIADOS!$B$3:$B$663)</f>
        <v>42871</v>
      </c>
      <c r="E31" s="19">
        <f t="shared" si="6"/>
        <v>42839</v>
      </c>
      <c r="F31" s="20">
        <f>VLOOKUP(E31,'Série IPCA'!$B$4:$C$300,2,FALSE)</f>
        <v>0.93</v>
      </c>
      <c r="G31" s="21">
        <f>NETWORKDAYS(IF(C30="",D30,C30),IF(C31&lt;&gt;"",WORKDAY(C31-1,1,FERIADOS!$B$3:$B$663),D31),FERIADOS!$B$3:$B$663)-1</f>
        <v>21</v>
      </c>
      <c r="H31" s="21">
        <f>NETWORKDAYS(E31,D31,FERIADOS!$B$3:$B$663)-1</f>
        <v>21</v>
      </c>
      <c r="I31" s="22">
        <f t="shared" ref="I31" si="13">(1+F31/100)^(G31/H31)</f>
        <v>1.0093000000000001</v>
      </c>
      <c r="J31" s="22">
        <f t="shared" ref="J31" si="14">(1+$D$5/100)^(G31/252)</f>
        <v>1.002157545786668</v>
      </c>
      <c r="K31" s="22">
        <f t="shared" ref="K31" si="15">(1+$E$5/100)^(G31/252)</f>
        <v>1.0017333788325151</v>
      </c>
      <c r="L31" s="22">
        <f t="shared" ref="L31" si="16">IF(C30="",L30*I31*J31*K31,I31*J31*K31)</f>
        <v>1.0132308848428895</v>
      </c>
      <c r="M31" s="23">
        <f t="shared" si="4"/>
        <v>166825.35999999999</v>
      </c>
      <c r="N31" s="23">
        <f>TRUNC(B31*(O31/(100%-SUM(O13:O30))),2)</f>
        <v>233496.01</v>
      </c>
      <c r="O31" s="41">
        <v>1.3888889999999999E-2</v>
      </c>
    </row>
    <row r="32" spans="2:18" ht="15" x14ac:dyDescent="0.25">
      <c r="B32" s="35">
        <f t="shared" si="12"/>
        <v>12375287.190000001</v>
      </c>
      <c r="C32" s="18">
        <f t="shared" ref="C32:C33" si="17">D32</f>
        <v>42900</v>
      </c>
      <c r="D32" s="19">
        <f>WORKDAY(EDATE(E32,1)-1,1,FERIADOS!$B$3:$B$663)</f>
        <v>42900</v>
      </c>
      <c r="E32" s="19">
        <f t="shared" si="6"/>
        <v>42869</v>
      </c>
      <c r="F32" s="20">
        <f>VLOOKUP(E32,'Série IPCA'!$B$4:$C$300,2,FALSE)</f>
        <v>0.31</v>
      </c>
      <c r="G32" s="21">
        <f>NETWORKDAYS(IF(C31="",D31,C31),IF(C32&lt;&gt;"",WORKDAY(C32-1,1,FERIADOS!$B$3:$B$663),D32),FERIADOS!$B$3:$B$663)-1</f>
        <v>20</v>
      </c>
      <c r="H32" s="21">
        <f>NETWORKDAYS(E32,D32,FERIADOS!$B$3:$B$663)-1</f>
        <v>20</v>
      </c>
      <c r="I32" s="22">
        <f t="shared" ref="I32:I33" si="18">(1+F32/100)^(G32/H32)</f>
        <v>1.0031000000000001</v>
      </c>
      <c r="J32" s="22">
        <f t="shared" ref="J32:J33" si="19">(1+$D$5/100)^(G32/252)</f>
        <v>1.0020547000349111</v>
      </c>
      <c r="K32" s="22">
        <f t="shared" ref="K32:K33" si="20">(1+$E$5/100)^(G32/252)</f>
        <v>1.001650768892983</v>
      </c>
      <c r="L32" s="22">
        <f t="shared" ref="L32:L33" si="21">IF(C31="",L31*I32*J32*K32,I32*J32*K32)</f>
        <v>1.006820358231161</v>
      </c>
      <c r="M32" s="23">
        <f t="shared" si="4"/>
        <v>84403.89</v>
      </c>
      <c r="N32" s="23">
        <f>TRUNC(B32*(O32/(100%-SUM(O13:O31))),2)</f>
        <v>233496.01</v>
      </c>
      <c r="O32" s="41">
        <v>1.3888889999999999E-2</v>
      </c>
    </row>
    <row r="33" spans="2:15" ht="15" x14ac:dyDescent="0.25">
      <c r="B33" s="35">
        <f t="shared" si="12"/>
        <v>12141791.180000002</v>
      </c>
      <c r="C33" s="18">
        <f t="shared" si="17"/>
        <v>42930</v>
      </c>
      <c r="D33" s="19">
        <f>WORKDAY(EDATE(E33,1)-1,1,FERIADOS!$B$3:$B$663)</f>
        <v>42930</v>
      </c>
      <c r="E33" s="19">
        <f t="shared" si="6"/>
        <v>42900</v>
      </c>
      <c r="F33" s="20">
        <f>VLOOKUP(E33,'Série IPCA'!$B$4:$C$300,2,FALSE)</f>
        <v>0.83</v>
      </c>
      <c r="G33" s="21">
        <f>NETWORKDAYS(IF(C32="",D32,C32),IF(C33&lt;&gt;"",WORKDAY(C33-1,1,FERIADOS!$B$3:$B$663),D33),FERIADOS!$B$3:$B$663)-1</f>
        <v>22</v>
      </c>
      <c r="H33" s="21">
        <f>NETWORKDAYS(E33,D33,FERIADOS!$B$3:$B$663)-1</f>
        <v>22</v>
      </c>
      <c r="I33" s="22">
        <f t="shared" si="18"/>
        <v>1.0083</v>
      </c>
      <c r="J33" s="22">
        <f t="shared" si="19"/>
        <v>1.0022604020939851</v>
      </c>
      <c r="K33" s="22">
        <f t="shared" si="20"/>
        <v>1.0018159955852022</v>
      </c>
      <c r="L33" s="22">
        <f t="shared" si="21"/>
        <v>1.0124143707306539</v>
      </c>
      <c r="M33" s="23">
        <f t="shared" si="4"/>
        <v>150732.70000000001</v>
      </c>
      <c r="N33" s="23">
        <f>TRUNC(B33*(O33/(100%-SUM(O13:O32))),2)</f>
        <v>233496.01</v>
      </c>
      <c r="O33" s="41">
        <v>1.3888889999999999E-2</v>
      </c>
    </row>
    <row r="34" spans="2:15" ht="15" x14ac:dyDescent="0.25">
      <c r="B34" s="35">
        <f t="shared" si="12"/>
        <v>11908295.170000002</v>
      </c>
      <c r="C34" s="18">
        <f t="shared" ref="C34:C35" si="22">D34</f>
        <v>42962</v>
      </c>
      <c r="D34" s="19">
        <f>WORKDAY(EDATE(E34,1)-1,1,FERIADOS!$B$3:$B$663)</f>
        <v>42962</v>
      </c>
      <c r="E34" s="19">
        <f t="shared" si="6"/>
        <v>42930</v>
      </c>
      <c r="F34" s="20">
        <f>VLOOKUP(E34,'Série IPCA'!$B$4:$C$300,2,FALSE)</f>
        <v>0.53</v>
      </c>
      <c r="G34" s="21">
        <f>NETWORKDAYS(IF(C33="",D33,C33),IF(C34&lt;&gt;"",WORKDAY(C34-1,1,FERIADOS!$B$3:$B$663),D34),FERIADOS!$B$3:$B$663)-1</f>
        <v>22</v>
      </c>
      <c r="H34" s="21">
        <f>NETWORKDAYS(E34,D34,FERIADOS!$B$3:$B$663)-1</f>
        <v>22</v>
      </c>
      <c r="I34" s="22">
        <f t="shared" ref="I34:I35" si="23">(1+F34/100)^(G34/H34)</f>
        <v>1.0053000000000001</v>
      </c>
      <c r="J34" s="22">
        <f t="shared" ref="J34:J35" si="24">(1+$D$5/100)^(G34/252)</f>
        <v>1.0022604020939851</v>
      </c>
      <c r="K34" s="22">
        <f t="shared" ref="K34:K35" si="25">(1+$E$5/100)^(G34/252)</f>
        <v>1.0018159955852022</v>
      </c>
      <c r="L34" s="22">
        <f t="shared" ref="L34:L35" si="26">IF(C33="",L33*I34*J34*K34,I34*J34*K34)</f>
        <v>1.0094021292229756</v>
      </c>
      <c r="M34" s="23">
        <f t="shared" ref="M34:M35" si="27">IF(C34="",0,ROUND(B34*(L34-1),2))</f>
        <v>111963.33</v>
      </c>
      <c r="N34" s="23">
        <f>TRUNC(B34*(O34/(100%-SUM(O13:O33))),2)</f>
        <v>233496.01</v>
      </c>
      <c r="O34" s="41">
        <v>1.3888889999999999E-2</v>
      </c>
    </row>
    <row r="35" spans="2:15" ht="15" x14ac:dyDescent="0.25">
      <c r="B35" s="35">
        <f t="shared" si="12"/>
        <v>11674799.160000002</v>
      </c>
      <c r="C35" s="18">
        <f t="shared" si="22"/>
        <v>42992</v>
      </c>
      <c r="D35" s="19">
        <f>WORKDAY(EDATE(E35,1)-1,1,FERIADOS!$B$3:$B$663)</f>
        <v>42992</v>
      </c>
      <c r="E35" s="19">
        <f t="shared" si="6"/>
        <v>42961</v>
      </c>
      <c r="F35" s="20">
        <f>VLOOKUP(E35,'Série IPCA'!$B$4:$C$300,2,FALSE)</f>
        <v>0.96</v>
      </c>
      <c r="G35" s="21">
        <f>NETWORKDAYS(IF(C34="",D34,C34),IF(C35&lt;&gt;"",WORKDAY(C35-1,1,FERIADOS!$B$3:$B$663),D35),FERIADOS!$B$3:$B$663)-1</f>
        <v>21</v>
      </c>
      <c r="H35" s="21">
        <f>NETWORKDAYS(E35,D35,FERIADOS!$B$3:$B$663)-1</f>
        <v>21</v>
      </c>
      <c r="I35" s="22">
        <f t="shared" si="23"/>
        <v>1.0096000000000001</v>
      </c>
      <c r="J35" s="22">
        <f t="shared" si="24"/>
        <v>1.002157545786668</v>
      </c>
      <c r="K35" s="22">
        <f t="shared" si="25"/>
        <v>1.0017333788325151</v>
      </c>
      <c r="L35" s="22">
        <f t="shared" si="26"/>
        <v>1.0135320532422283</v>
      </c>
      <c r="M35" s="23">
        <f t="shared" si="27"/>
        <v>157984</v>
      </c>
      <c r="N35" s="23">
        <f>TRUNC(B35*(O35/(100%-SUM(O13:O34))),2)</f>
        <v>233496.01</v>
      </c>
      <c r="O35" s="41">
        <v>1.3888889999999999E-2</v>
      </c>
    </row>
    <row r="36" spans="2:15" ht="15" x14ac:dyDescent="0.25">
      <c r="B36" s="35">
        <f t="shared" si="12"/>
        <v>11441303.150000002</v>
      </c>
      <c r="C36" s="18">
        <f t="shared" ref="C36" si="28">D36</f>
        <v>43022</v>
      </c>
      <c r="D36" s="19">
        <f>WORKDAY(EDATE(E36,1)-1,1,FERIADOS!$B$3:$B$663)</f>
        <v>43022</v>
      </c>
      <c r="E36" s="19">
        <f t="shared" si="6"/>
        <v>42992</v>
      </c>
      <c r="F36" s="20">
        <f>VLOOKUP(E36,'Série IPCA'!$B$4:$C$300,2,FALSE)</f>
        <v>0.87</v>
      </c>
      <c r="G36" s="21">
        <f>NETWORKDAYS(IF(C35="",D35,C35),IF(C36&lt;&gt;"",WORKDAY(C36-1,1,FERIADOS!$B$3:$B$663),D36),FERIADOS!$B$3:$B$663)-1</f>
        <v>21</v>
      </c>
      <c r="H36" s="21">
        <f>NETWORKDAYS(E36,D36,FERIADOS!$B$3:$B$663)-1</f>
        <v>21</v>
      </c>
      <c r="I36" s="22">
        <f t="shared" ref="I36" si="29">(1+F36/100)^(G36/H36)</f>
        <v>1.0086999999999999</v>
      </c>
      <c r="J36" s="22">
        <f t="shared" ref="J36" si="30">(1+$D$5/100)^(G36/252)</f>
        <v>1.002157545786668</v>
      </c>
      <c r="K36" s="22">
        <f t="shared" ref="K36" si="31">(1+$E$5/100)^(G36/252)</f>
        <v>1.0017333788325151</v>
      </c>
      <c r="L36" s="22">
        <f t="shared" ref="L36" si="32">IF(C35="",L35*I36*J36*K36,I36*J36*K36)</f>
        <v>1.0126285480442114</v>
      </c>
      <c r="M36" s="23">
        <f t="shared" ref="M36" si="33">IF(C36="",0,ROUND(B36*(L36-1),2))</f>
        <v>144487.04999999999</v>
      </c>
      <c r="N36" s="23">
        <f>TRUNC(B36*(O36/(100%-SUM(O13:O35))),2)</f>
        <v>233496.01</v>
      </c>
      <c r="O36" s="41">
        <v>1.3888889999999999E-2</v>
      </c>
    </row>
    <row r="37" spans="2:15" x14ac:dyDescent="0.2">
      <c r="B37" s="25"/>
    </row>
    <row r="39" spans="2:15" x14ac:dyDescent="0.2">
      <c r="L39" s="11"/>
      <c r="M39" s="11"/>
    </row>
  </sheetData>
  <sortState xmlns:xlrd2="http://schemas.microsoft.com/office/spreadsheetml/2017/richdata2" ref="B134:J152">
    <sortCondition ref="D134:D152"/>
  </sortState>
  <mergeCells count="21">
    <mergeCell ref="O8:O11"/>
    <mergeCell ref="H8:H11"/>
    <mergeCell ref="E10:E11"/>
    <mergeCell ref="E4:G4"/>
    <mergeCell ref="B2:C2"/>
    <mergeCell ref="E2:F2"/>
    <mergeCell ref="G2:H2"/>
    <mergeCell ref="B3:H3"/>
    <mergeCell ref="F10:F11"/>
    <mergeCell ref="E5:G5"/>
    <mergeCell ref="B8:B11"/>
    <mergeCell ref="C8:C11"/>
    <mergeCell ref="D8:D11"/>
    <mergeCell ref="E8:F9"/>
    <mergeCell ref="G8:G11"/>
    <mergeCell ref="I8:L8"/>
    <mergeCell ref="M8:M11"/>
    <mergeCell ref="N8:N11"/>
    <mergeCell ref="I9:J10"/>
    <mergeCell ref="K9:K10"/>
    <mergeCell ref="L9:L11"/>
  </mergeCells>
  <pageMargins left="0.25" right="0.25" top="0.75" bottom="0.75" header="0.3" footer="0.3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>
    <pageSetUpPr fitToPage="1"/>
  </sheetPr>
  <dimension ref="B2:D363"/>
  <sheetViews>
    <sheetView topLeftCell="A106" workbookViewId="0">
      <selection activeCell="C122" sqref="C122"/>
    </sheetView>
  </sheetViews>
  <sheetFormatPr defaultRowHeight="12.75" x14ac:dyDescent="0.2"/>
  <cols>
    <col min="2" max="2" width="10.7109375" customWidth="1"/>
    <col min="4" max="4" width="129.5703125" customWidth="1"/>
  </cols>
  <sheetData>
    <row r="2" spans="2:3" x14ac:dyDescent="0.2">
      <c r="B2" s="82" t="s">
        <v>17</v>
      </c>
      <c r="C2" s="82"/>
    </row>
    <row r="3" spans="2:3" x14ac:dyDescent="0.2">
      <c r="B3" s="4" t="s">
        <v>18</v>
      </c>
      <c r="C3" s="4" t="s">
        <v>19</v>
      </c>
    </row>
    <row r="4" spans="2:3" x14ac:dyDescent="0.2">
      <c r="B4" s="3">
        <v>39096</v>
      </c>
      <c r="C4" s="5">
        <v>0.63</v>
      </c>
    </row>
    <row r="5" spans="2:3" x14ac:dyDescent="0.2">
      <c r="B5" s="3">
        <v>39127</v>
      </c>
      <c r="C5" s="5">
        <v>0.83</v>
      </c>
    </row>
    <row r="6" spans="2:3" x14ac:dyDescent="0.2">
      <c r="B6" s="3">
        <v>39155</v>
      </c>
      <c r="C6" s="5">
        <v>0.8</v>
      </c>
    </row>
    <row r="7" spans="2:3" x14ac:dyDescent="0.2">
      <c r="B7" s="3">
        <v>39186</v>
      </c>
      <c r="C7" s="5">
        <v>0.79</v>
      </c>
    </row>
    <row r="8" spans="2:3" x14ac:dyDescent="0.2">
      <c r="B8" s="3">
        <v>39216</v>
      </c>
      <c r="C8" s="5">
        <v>0.77</v>
      </c>
    </row>
    <row r="9" spans="2:3" x14ac:dyDescent="0.2">
      <c r="B9" s="3">
        <v>39247</v>
      </c>
      <c r="C9" s="5">
        <v>0.47</v>
      </c>
    </row>
    <row r="10" spans="2:3" x14ac:dyDescent="0.2">
      <c r="B10" s="3">
        <v>39277</v>
      </c>
      <c r="C10" s="5">
        <v>0.15</v>
      </c>
    </row>
    <row r="11" spans="2:3" x14ac:dyDescent="0.2">
      <c r="B11" s="3">
        <v>39308</v>
      </c>
      <c r="C11" s="5">
        <v>0.16</v>
      </c>
    </row>
    <row r="12" spans="2:3" x14ac:dyDescent="0.2">
      <c r="B12" s="3">
        <v>39339</v>
      </c>
      <c r="C12" s="5">
        <v>0.37</v>
      </c>
    </row>
    <row r="13" spans="2:3" x14ac:dyDescent="0.2">
      <c r="B13" s="3">
        <v>39369</v>
      </c>
      <c r="C13" s="5">
        <v>0.53</v>
      </c>
    </row>
    <row r="14" spans="2:3" x14ac:dyDescent="0.2">
      <c r="B14" s="3">
        <v>39400</v>
      </c>
      <c r="C14" s="5">
        <v>0.43</v>
      </c>
    </row>
    <row r="15" spans="2:3" x14ac:dyDescent="0.2">
      <c r="B15" s="3">
        <v>39430</v>
      </c>
      <c r="C15" s="5">
        <v>0.52</v>
      </c>
    </row>
    <row r="16" spans="2:3" x14ac:dyDescent="0.2">
      <c r="B16" s="3">
        <v>39461</v>
      </c>
      <c r="C16" s="5">
        <v>0.5</v>
      </c>
    </row>
    <row r="17" spans="2:3" x14ac:dyDescent="0.2">
      <c r="B17" s="3">
        <v>39492</v>
      </c>
      <c r="C17" s="5">
        <v>0.56000000000000005</v>
      </c>
    </row>
    <row r="18" spans="2:3" x14ac:dyDescent="0.2">
      <c r="B18" s="3">
        <v>39521</v>
      </c>
      <c r="C18" s="5">
        <v>0.45</v>
      </c>
    </row>
    <row r="19" spans="2:3" x14ac:dyDescent="0.2">
      <c r="B19" s="3">
        <v>39552</v>
      </c>
      <c r="C19" s="5">
        <v>0.21</v>
      </c>
    </row>
    <row r="20" spans="2:3" x14ac:dyDescent="0.2">
      <c r="B20" s="3">
        <v>39582</v>
      </c>
      <c r="C20" s="5">
        <v>0.64</v>
      </c>
    </row>
    <row r="21" spans="2:3" x14ac:dyDescent="0.2">
      <c r="B21" s="3">
        <v>39613</v>
      </c>
      <c r="C21" s="5">
        <v>0.36</v>
      </c>
    </row>
    <row r="22" spans="2:3" x14ac:dyDescent="0.2">
      <c r="B22" s="3">
        <v>39643</v>
      </c>
      <c r="C22" s="5">
        <v>0.08</v>
      </c>
    </row>
    <row r="23" spans="2:3" x14ac:dyDescent="0.2">
      <c r="B23" s="3">
        <v>39674</v>
      </c>
      <c r="C23" s="5">
        <v>0.43</v>
      </c>
    </row>
    <row r="24" spans="2:3" x14ac:dyDescent="0.2">
      <c r="B24" s="3">
        <v>39705</v>
      </c>
      <c r="C24" s="5">
        <v>0.41</v>
      </c>
    </row>
    <row r="25" spans="2:3" x14ac:dyDescent="0.2">
      <c r="B25" s="3">
        <v>39735</v>
      </c>
      <c r="C25" s="5">
        <v>0.56999999999999995</v>
      </c>
    </row>
    <row r="26" spans="2:3" x14ac:dyDescent="0.2">
      <c r="B26" s="3">
        <v>39766</v>
      </c>
      <c r="C26" s="5">
        <v>0.59</v>
      </c>
    </row>
    <row r="27" spans="2:3" x14ac:dyDescent="0.2">
      <c r="B27" s="3">
        <v>39796</v>
      </c>
      <c r="C27" s="5">
        <v>0.6</v>
      </c>
    </row>
    <row r="28" spans="2:3" x14ac:dyDescent="0.2">
      <c r="B28" s="3">
        <v>39827</v>
      </c>
      <c r="C28" s="5">
        <v>0.79</v>
      </c>
    </row>
    <row r="29" spans="2:3" x14ac:dyDescent="0.2">
      <c r="B29" s="3">
        <v>39858</v>
      </c>
      <c r="C29" s="5">
        <v>0.86</v>
      </c>
    </row>
    <row r="30" spans="2:3" x14ac:dyDescent="0.2">
      <c r="B30" s="3">
        <v>39886</v>
      </c>
      <c r="C30" s="5">
        <v>0.6</v>
      </c>
    </row>
    <row r="31" spans="2:3" x14ac:dyDescent="0.2">
      <c r="B31" s="3">
        <v>39917</v>
      </c>
      <c r="C31" s="5">
        <v>0.47</v>
      </c>
    </row>
    <row r="32" spans="2:3" x14ac:dyDescent="0.2">
      <c r="B32" s="3">
        <v>39947</v>
      </c>
      <c r="C32" s="5">
        <v>0.55000000000000004</v>
      </c>
    </row>
    <row r="33" spans="2:3" x14ac:dyDescent="0.2">
      <c r="B33" s="3">
        <v>39978</v>
      </c>
      <c r="C33" s="5">
        <v>0.37</v>
      </c>
    </row>
    <row r="34" spans="2:3" x14ac:dyDescent="0.2">
      <c r="B34" s="3">
        <v>40008</v>
      </c>
      <c r="C34" s="5">
        <v>0.26</v>
      </c>
    </row>
    <row r="35" spans="2:3" x14ac:dyDescent="0.2">
      <c r="B35" s="3">
        <v>40039</v>
      </c>
      <c r="C35" s="5">
        <v>0.03</v>
      </c>
    </row>
    <row r="36" spans="2:3" x14ac:dyDescent="0.2">
      <c r="B36" s="3">
        <v>40070</v>
      </c>
      <c r="C36" s="5">
        <v>0.24</v>
      </c>
    </row>
    <row r="37" spans="2:3" x14ac:dyDescent="0.2">
      <c r="B37" s="3">
        <v>40100</v>
      </c>
      <c r="C37" s="5">
        <v>0.35</v>
      </c>
    </row>
    <row r="38" spans="2:3" x14ac:dyDescent="0.2">
      <c r="B38" s="3">
        <v>40131</v>
      </c>
      <c r="C38" s="5">
        <v>0.56999999999999995</v>
      </c>
    </row>
    <row r="39" spans="2:3" x14ac:dyDescent="0.2">
      <c r="B39" s="3">
        <v>40161</v>
      </c>
      <c r="C39" s="5">
        <v>0.54</v>
      </c>
    </row>
    <row r="40" spans="2:3" x14ac:dyDescent="0.2">
      <c r="B40" s="3">
        <v>40192</v>
      </c>
      <c r="C40" s="5">
        <v>0.92</v>
      </c>
    </row>
    <row r="41" spans="2:3" x14ac:dyDescent="0.2">
      <c r="B41" s="3">
        <v>40223</v>
      </c>
      <c r="C41" s="5">
        <v>0.55000000000000004</v>
      </c>
    </row>
    <row r="42" spans="2:3" x14ac:dyDescent="0.2">
      <c r="B42" s="3">
        <v>40251</v>
      </c>
      <c r="C42" s="5">
        <v>0.69</v>
      </c>
    </row>
    <row r="43" spans="2:3" x14ac:dyDescent="0.2">
      <c r="B43" s="3">
        <v>40282</v>
      </c>
      <c r="C43" s="5">
        <v>0.92</v>
      </c>
    </row>
    <row r="44" spans="2:3" x14ac:dyDescent="0.2">
      <c r="B44" s="3">
        <v>40312</v>
      </c>
      <c r="C44" s="5">
        <v>0.67</v>
      </c>
    </row>
    <row r="45" spans="2:3" x14ac:dyDescent="0.2">
      <c r="B45" s="3">
        <v>40343</v>
      </c>
      <c r="C45" s="5">
        <v>0.46</v>
      </c>
    </row>
    <row r="46" spans="2:3" x14ac:dyDescent="0.2">
      <c r="B46" s="3">
        <v>40373</v>
      </c>
      <c r="C46" s="5">
        <v>0.4</v>
      </c>
    </row>
    <row r="47" spans="2:3" x14ac:dyDescent="0.2">
      <c r="B47" s="3">
        <v>40404</v>
      </c>
      <c r="C47" s="5">
        <v>0.01</v>
      </c>
    </row>
    <row r="48" spans="2:3" x14ac:dyDescent="0.2">
      <c r="B48" s="3">
        <v>40435</v>
      </c>
      <c r="C48" s="5">
        <v>0.25</v>
      </c>
    </row>
    <row r="49" spans="2:3" x14ac:dyDescent="0.2">
      <c r="B49" s="3">
        <v>40465</v>
      </c>
      <c r="C49" s="5">
        <v>0.56999999999999995</v>
      </c>
    </row>
    <row r="50" spans="2:3" x14ac:dyDescent="0.2">
      <c r="B50" s="3">
        <v>40496</v>
      </c>
      <c r="C50" s="5">
        <v>0.42</v>
      </c>
    </row>
    <row r="51" spans="2:3" x14ac:dyDescent="0.2">
      <c r="B51" s="3">
        <v>40526</v>
      </c>
      <c r="C51" s="5">
        <v>0.51</v>
      </c>
    </row>
    <row r="52" spans="2:3" x14ac:dyDescent="0.2">
      <c r="B52" s="3">
        <v>40557</v>
      </c>
      <c r="C52" s="5">
        <v>0.78</v>
      </c>
    </row>
    <row r="53" spans="2:3" x14ac:dyDescent="0.2">
      <c r="B53" s="3">
        <v>40588</v>
      </c>
      <c r="C53" s="5">
        <v>1.24</v>
      </c>
    </row>
    <row r="54" spans="2:3" x14ac:dyDescent="0.2">
      <c r="B54" s="3">
        <v>40616</v>
      </c>
      <c r="C54" s="5">
        <v>1.22</v>
      </c>
    </row>
    <row r="55" spans="2:3" x14ac:dyDescent="0.2">
      <c r="B55" s="3">
        <v>40647</v>
      </c>
      <c r="C55" s="5">
        <v>1.32</v>
      </c>
    </row>
    <row r="56" spans="2:3" x14ac:dyDescent="0.2">
      <c r="B56" s="3">
        <v>40677</v>
      </c>
      <c r="C56" s="5">
        <v>0.71</v>
      </c>
    </row>
    <row r="57" spans="2:3" x14ac:dyDescent="0.2">
      <c r="B57" s="3">
        <v>40708</v>
      </c>
      <c r="C57" s="5">
        <v>0.74</v>
      </c>
    </row>
    <row r="58" spans="2:3" x14ac:dyDescent="0.2">
      <c r="B58" s="3">
        <v>40738</v>
      </c>
      <c r="C58" s="5">
        <v>0.79</v>
      </c>
    </row>
    <row r="59" spans="2:3" x14ac:dyDescent="0.2">
      <c r="B59" s="3">
        <v>40769</v>
      </c>
      <c r="C59" s="5">
        <v>0.62</v>
      </c>
    </row>
    <row r="60" spans="2:3" x14ac:dyDescent="0.2">
      <c r="B60" s="3">
        <v>40800</v>
      </c>
      <c r="C60" s="5">
        <v>0.22</v>
      </c>
    </row>
    <row r="61" spans="2:3" x14ac:dyDescent="0.2">
      <c r="B61" s="3">
        <v>40830</v>
      </c>
      <c r="C61" s="5">
        <v>0.54</v>
      </c>
    </row>
    <row r="62" spans="2:3" x14ac:dyDescent="0.2">
      <c r="B62" s="3">
        <v>40861</v>
      </c>
      <c r="C62" s="5">
        <v>0.82</v>
      </c>
    </row>
    <row r="63" spans="2:3" x14ac:dyDescent="0.2">
      <c r="B63" s="3">
        <v>40891</v>
      </c>
      <c r="C63" s="5">
        <v>1.01</v>
      </c>
    </row>
    <row r="64" spans="2:3" x14ac:dyDescent="0.2">
      <c r="B64" s="3">
        <v>40922</v>
      </c>
      <c r="C64" s="5">
        <v>0.96</v>
      </c>
    </row>
    <row r="65" spans="2:3" x14ac:dyDescent="0.2">
      <c r="B65" s="3">
        <v>40953</v>
      </c>
      <c r="C65" s="5">
        <v>1.27</v>
      </c>
    </row>
    <row r="66" spans="2:3" x14ac:dyDescent="0.2">
      <c r="B66" s="3">
        <v>40982</v>
      </c>
      <c r="C66" s="5">
        <v>0.9</v>
      </c>
    </row>
    <row r="67" spans="2:3" x14ac:dyDescent="0.2">
      <c r="B67" s="3">
        <v>41013</v>
      </c>
      <c r="C67" s="5">
        <v>0.43</v>
      </c>
    </row>
    <row r="68" spans="2:3" x14ac:dyDescent="0.2">
      <c r="B68" s="3">
        <v>41043</v>
      </c>
      <c r="C68" s="5">
        <v>0.61</v>
      </c>
    </row>
    <row r="69" spans="2:3" x14ac:dyDescent="0.2">
      <c r="B69" s="3">
        <v>41074</v>
      </c>
      <c r="C69" s="5">
        <v>0.78</v>
      </c>
    </row>
    <row r="70" spans="2:3" x14ac:dyDescent="0.2">
      <c r="B70" s="3">
        <v>41104</v>
      </c>
      <c r="C70" s="5">
        <v>0.35</v>
      </c>
    </row>
    <row r="71" spans="2:3" x14ac:dyDescent="0.2">
      <c r="B71" s="3">
        <v>41135</v>
      </c>
      <c r="C71" s="5">
        <v>0.52</v>
      </c>
    </row>
    <row r="72" spans="2:3" x14ac:dyDescent="0.2">
      <c r="B72" s="3">
        <v>41166</v>
      </c>
      <c r="C72" s="5">
        <v>0.44</v>
      </c>
    </row>
    <row r="73" spans="2:3" x14ac:dyDescent="0.2">
      <c r="B73" s="3">
        <v>41196</v>
      </c>
      <c r="C73" s="5">
        <v>0.08</v>
      </c>
    </row>
    <row r="74" spans="2:3" x14ac:dyDescent="0.2">
      <c r="B74" s="3">
        <v>41227</v>
      </c>
      <c r="C74" s="5">
        <v>0.26</v>
      </c>
    </row>
    <row r="75" spans="2:3" x14ac:dyDescent="0.2">
      <c r="B75" s="3">
        <v>41257</v>
      </c>
      <c r="C75" s="5">
        <v>0.18</v>
      </c>
    </row>
    <row r="76" spans="2:3" x14ac:dyDescent="0.2">
      <c r="B76" s="3">
        <v>41288</v>
      </c>
      <c r="C76" s="5">
        <v>0.3</v>
      </c>
    </row>
    <row r="77" spans="2:3" x14ac:dyDescent="0.2">
      <c r="B77" s="3">
        <v>41319</v>
      </c>
      <c r="C77" s="5">
        <v>0.38</v>
      </c>
    </row>
    <row r="78" spans="2:3" x14ac:dyDescent="0.2">
      <c r="B78" s="3">
        <v>41347</v>
      </c>
      <c r="C78" s="5">
        <v>0.33</v>
      </c>
    </row>
    <row r="79" spans="2:3" x14ac:dyDescent="0.2">
      <c r="B79" s="3">
        <v>41378</v>
      </c>
      <c r="C79" s="5">
        <v>0.25</v>
      </c>
    </row>
    <row r="80" spans="2:3" x14ac:dyDescent="0.2">
      <c r="B80" s="3">
        <v>41408</v>
      </c>
      <c r="C80" s="5">
        <v>0.14000000000000001</v>
      </c>
    </row>
    <row r="81" spans="2:3" x14ac:dyDescent="0.2">
      <c r="B81" s="3">
        <v>41439</v>
      </c>
      <c r="C81" s="5">
        <v>0.31</v>
      </c>
    </row>
    <row r="82" spans="2:3" x14ac:dyDescent="0.2">
      <c r="B82" s="3">
        <v>41469</v>
      </c>
      <c r="C82" s="5">
        <v>-0.23</v>
      </c>
    </row>
    <row r="83" spans="2:3" x14ac:dyDescent="0.2">
      <c r="B83" s="3">
        <v>41500</v>
      </c>
      <c r="C83" s="5">
        <v>0.24</v>
      </c>
    </row>
    <row r="84" spans="2:3" x14ac:dyDescent="0.2">
      <c r="B84" s="3">
        <v>41531</v>
      </c>
      <c r="C84" s="5">
        <v>0.19</v>
      </c>
    </row>
    <row r="85" spans="2:3" x14ac:dyDescent="0.2">
      <c r="B85" s="3">
        <v>41561</v>
      </c>
      <c r="C85" s="5">
        <v>0.16</v>
      </c>
    </row>
    <row r="86" spans="2:3" x14ac:dyDescent="0.2">
      <c r="B86" s="3">
        <v>41592</v>
      </c>
      <c r="C86" s="5">
        <v>0.42</v>
      </c>
    </row>
    <row r="87" spans="2:3" x14ac:dyDescent="0.2">
      <c r="B87" s="3">
        <v>41622</v>
      </c>
      <c r="C87" s="5">
        <v>0.28000000000000003</v>
      </c>
    </row>
    <row r="88" spans="2:3" x14ac:dyDescent="0.2">
      <c r="B88" s="3">
        <v>41653</v>
      </c>
      <c r="C88" s="5">
        <v>0.44</v>
      </c>
    </row>
    <row r="89" spans="2:3" x14ac:dyDescent="0.2">
      <c r="B89" s="3">
        <v>41684</v>
      </c>
      <c r="C89" s="5">
        <v>0.28999999999999998</v>
      </c>
    </row>
    <row r="90" spans="2:3" x14ac:dyDescent="0.2">
      <c r="B90" s="3">
        <v>41712</v>
      </c>
      <c r="C90" s="5">
        <v>0.32</v>
      </c>
    </row>
    <row r="91" spans="2:3" x14ac:dyDescent="0.2">
      <c r="B91" s="3">
        <v>41743</v>
      </c>
      <c r="C91" s="5">
        <v>0.09</v>
      </c>
    </row>
    <row r="92" spans="2:3" x14ac:dyDescent="0.2">
      <c r="B92" s="3">
        <v>41773</v>
      </c>
      <c r="C92" s="5">
        <v>0.22</v>
      </c>
    </row>
    <row r="93" spans="2:3" x14ac:dyDescent="0.2">
      <c r="B93" s="3">
        <v>41804</v>
      </c>
      <c r="C93" s="5">
        <v>0.4</v>
      </c>
    </row>
    <row r="94" spans="2:3" x14ac:dyDescent="0.2">
      <c r="B94" s="3">
        <v>41834</v>
      </c>
      <c r="C94" s="5">
        <v>1.26</v>
      </c>
    </row>
    <row r="95" spans="2:3" x14ac:dyDescent="0.2">
      <c r="B95" s="3">
        <v>41865</v>
      </c>
      <c r="C95" s="5">
        <v>0.33</v>
      </c>
    </row>
    <row r="96" spans="2:3" x14ac:dyDescent="0.2">
      <c r="B96" s="3">
        <v>41896</v>
      </c>
      <c r="C96" s="5">
        <v>-0.09</v>
      </c>
    </row>
    <row r="97" spans="2:3" x14ac:dyDescent="0.2">
      <c r="B97" s="3">
        <v>41926</v>
      </c>
      <c r="C97" s="5">
        <v>0.48</v>
      </c>
    </row>
    <row r="98" spans="2:3" x14ac:dyDescent="0.2">
      <c r="B98" s="3">
        <v>41957</v>
      </c>
      <c r="C98" s="5">
        <v>0.45</v>
      </c>
    </row>
    <row r="99" spans="2:3" x14ac:dyDescent="0.2">
      <c r="B99" s="3">
        <v>41987</v>
      </c>
      <c r="C99" s="5">
        <v>-0.21</v>
      </c>
    </row>
    <row r="100" spans="2:3" x14ac:dyDescent="0.2">
      <c r="B100" s="3">
        <v>42018</v>
      </c>
      <c r="C100" s="5">
        <v>0.15</v>
      </c>
    </row>
    <row r="101" spans="2:3" x14ac:dyDescent="0.2">
      <c r="B101" s="3">
        <v>42049</v>
      </c>
      <c r="C101" s="5">
        <v>0.32</v>
      </c>
    </row>
    <row r="102" spans="2:3" x14ac:dyDescent="0.2">
      <c r="B102" s="3">
        <v>42077</v>
      </c>
      <c r="C102" s="5">
        <v>0.43</v>
      </c>
    </row>
    <row r="103" spans="2:3" x14ac:dyDescent="0.2">
      <c r="B103" s="3">
        <v>42108</v>
      </c>
      <c r="C103" s="5">
        <v>0.75</v>
      </c>
    </row>
    <row r="104" spans="2:3" x14ac:dyDescent="0.2">
      <c r="B104" s="3">
        <v>42138</v>
      </c>
      <c r="C104" s="5">
        <v>0.56999999999999995</v>
      </c>
    </row>
    <row r="105" spans="2:3" x14ac:dyDescent="0.2">
      <c r="B105" s="3">
        <v>42169</v>
      </c>
      <c r="C105" s="5">
        <v>0.13</v>
      </c>
    </row>
    <row r="106" spans="2:3" x14ac:dyDescent="0.2">
      <c r="B106" s="3">
        <v>42199</v>
      </c>
      <c r="C106" s="5">
        <v>0.01</v>
      </c>
    </row>
    <row r="107" spans="2:3" x14ac:dyDescent="0.2">
      <c r="B107" s="3">
        <v>42230</v>
      </c>
      <c r="C107" s="5">
        <v>0.19</v>
      </c>
    </row>
    <row r="108" spans="2:3" x14ac:dyDescent="0.2">
      <c r="B108" s="3">
        <v>42261</v>
      </c>
      <c r="C108" s="5">
        <v>0.11</v>
      </c>
    </row>
    <row r="109" spans="2:3" x14ac:dyDescent="0.2">
      <c r="B109" s="3">
        <v>42291</v>
      </c>
      <c r="C109" s="5">
        <v>-0.04</v>
      </c>
    </row>
    <row r="110" spans="2:3" x14ac:dyDescent="0.2">
      <c r="B110" s="3">
        <v>42322</v>
      </c>
      <c r="C110" s="5">
        <v>0.1</v>
      </c>
    </row>
    <row r="111" spans="2:3" x14ac:dyDescent="0.2">
      <c r="B111" s="3">
        <v>42352</v>
      </c>
      <c r="C111" s="5">
        <v>0.51</v>
      </c>
    </row>
    <row r="112" spans="2:3" x14ac:dyDescent="0.2">
      <c r="B112" s="3">
        <v>42383</v>
      </c>
      <c r="C112" s="5">
        <v>1.1499999999999999</v>
      </c>
    </row>
    <row r="113" spans="2:3" x14ac:dyDescent="0.2">
      <c r="B113" s="3">
        <v>42414</v>
      </c>
      <c r="C113" s="5">
        <v>0.21</v>
      </c>
    </row>
    <row r="114" spans="2:3" x14ac:dyDescent="0.2">
      <c r="B114" s="3">
        <v>42443</v>
      </c>
      <c r="C114" s="5">
        <v>0.25</v>
      </c>
    </row>
    <row r="115" spans="2:3" x14ac:dyDescent="0.2">
      <c r="B115" s="3">
        <v>42474</v>
      </c>
      <c r="C115" s="5">
        <v>7.0000000000000007E-2</v>
      </c>
    </row>
    <row r="116" spans="2:3" x14ac:dyDescent="0.2">
      <c r="B116" s="3">
        <v>42504</v>
      </c>
      <c r="C116" s="5">
        <v>-0.31</v>
      </c>
    </row>
    <row r="117" spans="2:3" x14ac:dyDescent="0.2">
      <c r="B117" s="3">
        <v>42535</v>
      </c>
      <c r="C117" s="5">
        <v>-0.38</v>
      </c>
    </row>
    <row r="118" spans="2:3" x14ac:dyDescent="0.2">
      <c r="B118" s="3">
        <v>42565</v>
      </c>
      <c r="C118" s="5">
        <v>0.26</v>
      </c>
    </row>
    <row r="119" spans="2:3" x14ac:dyDescent="0.2">
      <c r="B119" s="3">
        <v>42596</v>
      </c>
      <c r="C119" s="5">
        <v>0.36</v>
      </c>
    </row>
    <row r="120" spans="2:3" x14ac:dyDescent="0.2">
      <c r="B120" s="3">
        <v>42627</v>
      </c>
      <c r="C120" s="5">
        <v>0.24</v>
      </c>
    </row>
    <row r="121" spans="2:3" x14ac:dyDescent="0.2">
      <c r="B121" s="3">
        <v>42657</v>
      </c>
      <c r="C121" s="5">
        <v>0.64</v>
      </c>
    </row>
    <row r="122" spans="2:3" x14ac:dyDescent="0.2">
      <c r="B122" s="3">
        <v>42688</v>
      </c>
      <c r="C122" s="5">
        <v>0.86</v>
      </c>
    </row>
    <row r="123" spans="2:3" x14ac:dyDescent="0.2">
      <c r="B123" s="3">
        <v>42718</v>
      </c>
      <c r="C123" s="5">
        <v>0.89</v>
      </c>
    </row>
    <row r="124" spans="2:3" x14ac:dyDescent="0.2">
      <c r="B124" s="3">
        <v>42749</v>
      </c>
      <c r="C124" s="5">
        <v>1.35</v>
      </c>
    </row>
    <row r="125" spans="2:3" x14ac:dyDescent="0.2">
      <c r="B125" s="3">
        <v>42780</v>
      </c>
      <c r="C125" s="5">
        <v>0.25</v>
      </c>
    </row>
    <row r="126" spans="2:3" x14ac:dyDescent="0.2">
      <c r="B126" s="3">
        <v>42808</v>
      </c>
      <c r="C126" s="5">
        <v>0.86</v>
      </c>
    </row>
    <row r="127" spans="2:3" x14ac:dyDescent="0.2">
      <c r="B127" s="3">
        <v>42839</v>
      </c>
      <c r="C127" s="5">
        <v>0.93</v>
      </c>
    </row>
    <row r="128" spans="2:3" x14ac:dyDescent="0.2">
      <c r="B128" s="3">
        <v>42869</v>
      </c>
      <c r="C128" s="5">
        <v>0.31</v>
      </c>
    </row>
    <row r="129" spans="2:4" x14ac:dyDescent="0.2">
      <c r="B129" s="3">
        <v>42900</v>
      </c>
      <c r="C129" s="5">
        <v>0.83</v>
      </c>
    </row>
    <row r="130" spans="2:4" x14ac:dyDescent="0.2">
      <c r="B130" s="3">
        <v>42930</v>
      </c>
      <c r="C130" s="5">
        <v>0.53</v>
      </c>
    </row>
    <row r="131" spans="2:4" x14ac:dyDescent="0.2">
      <c r="B131" s="3">
        <v>42961</v>
      </c>
      <c r="C131" s="5">
        <v>0.96</v>
      </c>
    </row>
    <row r="132" spans="2:4" x14ac:dyDescent="0.2">
      <c r="B132" s="3">
        <v>42992</v>
      </c>
      <c r="C132" s="5">
        <v>0.87</v>
      </c>
    </row>
    <row r="133" spans="2:4" x14ac:dyDescent="0.2">
      <c r="B133" s="3">
        <v>43022</v>
      </c>
      <c r="C133" s="5">
        <v>1.1599999999999999</v>
      </c>
      <c r="D133" s="7" t="s">
        <v>23</v>
      </c>
    </row>
    <row r="134" spans="2:4" x14ac:dyDescent="0.2">
      <c r="B134" s="3">
        <v>43053</v>
      </c>
      <c r="C134" s="6">
        <f t="shared" ref="C134:C165" si="0">C133</f>
        <v>1.1599999999999999</v>
      </c>
    </row>
    <row r="135" spans="2:4" x14ac:dyDescent="0.2">
      <c r="B135" s="3">
        <v>43083</v>
      </c>
      <c r="C135" s="6">
        <f t="shared" si="0"/>
        <v>1.1599999999999999</v>
      </c>
    </row>
    <row r="136" spans="2:4" x14ac:dyDescent="0.2">
      <c r="B136" s="3">
        <v>43114</v>
      </c>
      <c r="C136" s="6">
        <f t="shared" si="0"/>
        <v>1.1599999999999999</v>
      </c>
    </row>
    <row r="137" spans="2:4" x14ac:dyDescent="0.2">
      <c r="B137" s="3">
        <v>43145</v>
      </c>
      <c r="C137" s="6">
        <f t="shared" si="0"/>
        <v>1.1599999999999999</v>
      </c>
    </row>
    <row r="138" spans="2:4" x14ac:dyDescent="0.2">
      <c r="B138" s="3">
        <v>43173</v>
      </c>
      <c r="C138" s="6">
        <f t="shared" si="0"/>
        <v>1.1599999999999999</v>
      </c>
    </row>
    <row r="139" spans="2:4" x14ac:dyDescent="0.2">
      <c r="B139" s="3">
        <v>43204</v>
      </c>
      <c r="C139" s="6">
        <f t="shared" si="0"/>
        <v>1.1599999999999999</v>
      </c>
    </row>
    <row r="140" spans="2:4" x14ac:dyDescent="0.2">
      <c r="B140" s="3">
        <v>43234</v>
      </c>
      <c r="C140" s="6">
        <f t="shared" si="0"/>
        <v>1.1599999999999999</v>
      </c>
    </row>
    <row r="141" spans="2:4" x14ac:dyDescent="0.2">
      <c r="B141" s="3">
        <v>43265</v>
      </c>
      <c r="C141" s="6">
        <f t="shared" si="0"/>
        <v>1.1599999999999999</v>
      </c>
    </row>
    <row r="142" spans="2:4" x14ac:dyDescent="0.2">
      <c r="B142" s="3">
        <v>43295</v>
      </c>
      <c r="C142" s="6">
        <f t="shared" si="0"/>
        <v>1.1599999999999999</v>
      </c>
    </row>
    <row r="143" spans="2:4" x14ac:dyDescent="0.2">
      <c r="B143" s="3">
        <v>43326</v>
      </c>
      <c r="C143" s="6">
        <f t="shared" si="0"/>
        <v>1.1599999999999999</v>
      </c>
    </row>
    <row r="144" spans="2:4" x14ac:dyDescent="0.2">
      <c r="B144" s="3">
        <v>43357</v>
      </c>
      <c r="C144" s="6">
        <f t="shared" si="0"/>
        <v>1.1599999999999999</v>
      </c>
    </row>
    <row r="145" spans="2:3" x14ac:dyDescent="0.2">
      <c r="B145" s="3">
        <v>43387</v>
      </c>
      <c r="C145" s="6">
        <f t="shared" si="0"/>
        <v>1.1599999999999999</v>
      </c>
    </row>
    <row r="146" spans="2:3" x14ac:dyDescent="0.2">
      <c r="B146" s="3">
        <v>43418</v>
      </c>
      <c r="C146" s="6">
        <f t="shared" si="0"/>
        <v>1.1599999999999999</v>
      </c>
    </row>
    <row r="147" spans="2:3" x14ac:dyDescent="0.2">
      <c r="B147" s="3">
        <v>43448</v>
      </c>
      <c r="C147" s="6">
        <f t="shared" si="0"/>
        <v>1.1599999999999999</v>
      </c>
    </row>
    <row r="148" spans="2:3" x14ac:dyDescent="0.2">
      <c r="B148" s="3">
        <v>43479</v>
      </c>
      <c r="C148" s="6">
        <f t="shared" si="0"/>
        <v>1.1599999999999999</v>
      </c>
    </row>
    <row r="149" spans="2:3" x14ac:dyDescent="0.2">
      <c r="B149" s="3">
        <v>43510</v>
      </c>
      <c r="C149" s="6">
        <f t="shared" si="0"/>
        <v>1.1599999999999999</v>
      </c>
    </row>
    <row r="150" spans="2:3" x14ac:dyDescent="0.2">
      <c r="B150" s="3">
        <v>43538</v>
      </c>
      <c r="C150" s="6">
        <f t="shared" si="0"/>
        <v>1.1599999999999999</v>
      </c>
    </row>
    <row r="151" spans="2:3" x14ac:dyDescent="0.2">
      <c r="B151" s="3">
        <v>43569</v>
      </c>
      <c r="C151" s="6">
        <f t="shared" si="0"/>
        <v>1.1599999999999999</v>
      </c>
    </row>
    <row r="152" spans="2:3" x14ac:dyDescent="0.2">
      <c r="B152" s="3">
        <v>43599</v>
      </c>
      <c r="C152" s="6">
        <f t="shared" si="0"/>
        <v>1.1599999999999999</v>
      </c>
    </row>
    <row r="153" spans="2:3" x14ac:dyDescent="0.2">
      <c r="B153" s="3">
        <v>43630</v>
      </c>
      <c r="C153" s="6">
        <f t="shared" si="0"/>
        <v>1.1599999999999999</v>
      </c>
    </row>
    <row r="154" spans="2:3" x14ac:dyDescent="0.2">
      <c r="B154" s="3">
        <v>43660</v>
      </c>
      <c r="C154" s="6">
        <f t="shared" si="0"/>
        <v>1.1599999999999999</v>
      </c>
    </row>
    <row r="155" spans="2:3" x14ac:dyDescent="0.2">
      <c r="B155" s="3">
        <v>43691</v>
      </c>
      <c r="C155" s="6">
        <f t="shared" si="0"/>
        <v>1.1599999999999999</v>
      </c>
    </row>
    <row r="156" spans="2:3" x14ac:dyDescent="0.2">
      <c r="B156" s="3">
        <v>43722</v>
      </c>
      <c r="C156" s="6">
        <f t="shared" si="0"/>
        <v>1.1599999999999999</v>
      </c>
    </row>
    <row r="157" spans="2:3" x14ac:dyDescent="0.2">
      <c r="B157" s="3">
        <v>43752</v>
      </c>
      <c r="C157" s="6">
        <f t="shared" si="0"/>
        <v>1.1599999999999999</v>
      </c>
    </row>
    <row r="158" spans="2:3" x14ac:dyDescent="0.2">
      <c r="B158" s="3">
        <v>43783</v>
      </c>
      <c r="C158" s="6">
        <f t="shared" si="0"/>
        <v>1.1599999999999999</v>
      </c>
    </row>
    <row r="159" spans="2:3" x14ac:dyDescent="0.2">
      <c r="B159" s="3">
        <v>43813</v>
      </c>
      <c r="C159" s="6">
        <f t="shared" si="0"/>
        <v>1.1599999999999999</v>
      </c>
    </row>
    <row r="160" spans="2:3" x14ac:dyDescent="0.2">
      <c r="B160" s="3">
        <v>43844</v>
      </c>
      <c r="C160" s="6">
        <f t="shared" si="0"/>
        <v>1.1599999999999999</v>
      </c>
    </row>
    <row r="161" spans="2:3" x14ac:dyDescent="0.2">
      <c r="B161" s="3">
        <v>43875</v>
      </c>
      <c r="C161" s="6">
        <f t="shared" si="0"/>
        <v>1.1599999999999999</v>
      </c>
    </row>
    <row r="162" spans="2:3" x14ac:dyDescent="0.2">
      <c r="B162" s="3">
        <v>43904</v>
      </c>
      <c r="C162" s="6">
        <f t="shared" si="0"/>
        <v>1.1599999999999999</v>
      </c>
    </row>
    <row r="163" spans="2:3" x14ac:dyDescent="0.2">
      <c r="B163" s="3">
        <v>43935</v>
      </c>
      <c r="C163" s="6">
        <f t="shared" si="0"/>
        <v>1.1599999999999999</v>
      </c>
    </row>
    <row r="164" spans="2:3" x14ac:dyDescent="0.2">
      <c r="B164" s="3">
        <v>43965</v>
      </c>
      <c r="C164" s="6">
        <f t="shared" si="0"/>
        <v>1.1599999999999999</v>
      </c>
    </row>
    <row r="165" spans="2:3" x14ac:dyDescent="0.2">
      <c r="B165" s="3">
        <v>43996</v>
      </c>
      <c r="C165" s="6">
        <f t="shared" si="0"/>
        <v>1.1599999999999999</v>
      </c>
    </row>
    <row r="166" spans="2:3" x14ac:dyDescent="0.2">
      <c r="B166" s="3">
        <v>44026</v>
      </c>
      <c r="C166" s="6">
        <f t="shared" ref="C166:C229" si="1">C165</f>
        <v>1.1599999999999999</v>
      </c>
    </row>
    <row r="167" spans="2:3" x14ac:dyDescent="0.2">
      <c r="B167" s="3">
        <v>44057</v>
      </c>
      <c r="C167" s="6">
        <f t="shared" si="1"/>
        <v>1.1599999999999999</v>
      </c>
    </row>
    <row r="168" spans="2:3" x14ac:dyDescent="0.2">
      <c r="B168" s="3">
        <v>44088</v>
      </c>
      <c r="C168" s="6">
        <f t="shared" si="1"/>
        <v>1.1599999999999999</v>
      </c>
    </row>
    <row r="169" spans="2:3" x14ac:dyDescent="0.2">
      <c r="B169" s="3">
        <v>44118</v>
      </c>
      <c r="C169" s="6">
        <f t="shared" si="1"/>
        <v>1.1599999999999999</v>
      </c>
    </row>
    <row r="170" spans="2:3" x14ac:dyDescent="0.2">
      <c r="B170" s="3">
        <v>44149</v>
      </c>
      <c r="C170" s="6">
        <f t="shared" si="1"/>
        <v>1.1599999999999999</v>
      </c>
    </row>
    <row r="171" spans="2:3" x14ac:dyDescent="0.2">
      <c r="B171" s="3">
        <v>44179</v>
      </c>
      <c r="C171" s="6">
        <f t="shared" si="1"/>
        <v>1.1599999999999999</v>
      </c>
    </row>
    <row r="172" spans="2:3" x14ac:dyDescent="0.2">
      <c r="B172" s="3">
        <v>44210</v>
      </c>
      <c r="C172" s="6">
        <f t="shared" si="1"/>
        <v>1.1599999999999999</v>
      </c>
    </row>
    <row r="173" spans="2:3" x14ac:dyDescent="0.2">
      <c r="B173" s="3">
        <v>44241</v>
      </c>
      <c r="C173" s="6">
        <f t="shared" si="1"/>
        <v>1.1599999999999999</v>
      </c>
    </row>
    <row r="174" spans="2:3" x14ac:dyDescent="0.2">
      <c r="B174" s="3">
        <v>44269</v>
      </c>
      <c r="C174" s="6">
        <f t="shared" si="1"/>
        <v>1.1599999999999999</v>
      </c>
    </row>
    <row r="175" spans="2:3" x14ac:dyDescent="0.2">
      <c r="B175" s="3">
        <v>44300</v>
      </c>
      <c r="C175" s="6">
        <f t="shared" si="1"/>
        <v>1.1599999999999999</v>
      </c>
    </row>
    <row r="176" spans="2:3" x14ac:dyDescent="0.2">
      <c r="B176" s="3">
        <v>44330</v>
      </c>
      <c r="C176" s="6">
        <f t="shared" si="1"/>
        <v>1.1599999999999999</v>
      </c>
    </row>
    <row r="177" spans="2:3" x14ac:dyDescent="0.2">
      <c r="B177" s="3">
        <v>44361</v>
      </c>
      <c r="C177" s="6">
        <f t="shared" si="1"/>
        <v>1.1599999999999999</v>
      </c>
    </row>
    <row r="178" spans="2:3" x14ac:dyDescent="0.2">
      <c r="B178" s="3">
        <v>44391</v>
      </c>
      <c r="C178" s="6">
        <f t="shared" si="1"/>
        <v>1.1599999999999999</v>
      </c>
    </row>
    <row r="179" spans="2:3" x14ac:dyDescent="0.2">
      <c r="B179" s="3">
        <v>44422</v>
      </c>
      <c r="C179" s="6">
        <f t="shared" si="1"/>
        <v>1.1599999999999999</v>
      </c>
    </row>
    <row r="180" spans="2:3" x14ac:dyDescent="0.2">
      <c r="B180" s="3">
        <v>44453</v>
      </c>
      <c r="C180" s="6">
        <f t="shared" si="1"/>
        <v>1.1599999999999999</v>
      </c>
    </row>
    <row r="181" spans="2:3" x14ac:dyDescent="0.2">
      <c r="B181" s="3">
        <v>44483</v>
      </c>
      <c r="C181" s="6">
        <f t="shared" si="1"/>
        <v>1.1599999999999999</v>
      </c>
    </row>
    <row r="182" spans="2:3" x14ac:dyDescent="0.2">
      <c r="B182" s="3">
        <v>44514</v>
      </c>
      <c r="C182" s="6">
        <f t="shared" si="1"/>
        <v>1.1599999999999999</v>
      </c>
    </row>
    <row r="183" spans="2:3" x14ac:dyDescent="0.2">
      <c r="B183" s="3">
        <v>44544</v>
      </c>
      <c r="C183" s="6">
        <f t="shared" si="1"/>
        <v>1.1599999999999999</v>
      </c>
    </row>
    <row r="184" spans="2:3" x14ac:dyDescent="0.2">
      <c r="B184" s="3">
        <v>44575</v>
      </c>
      <c r="C184" s="6">
        <f t="shared" si="1"/>
        <v>1.1599999999999999</v>
      </c>
    </row>
    <row r="185" spans="2:3" x14ac:dyDescent="0.2">
      <c r="B185" s="3">
        <v>44606</v>
      </c>
      <c r="C185" s="6">
        <f t="shared" si="1"/>
        <v>1.1599999999999999</v>
      </c>
    </row>
    <row r="186" spans="2:3" x14ac:dyDescent="0.2">
      <c r="B186" s="3">
        <v>44634</v>
      </c>
      <c r="C186" s="6">
        <f t="shared" si="1"/>
        <v>1.1599999999999999</v>
      </c>
    </row>
    <row r="187" spans="2:3" x14ac:dyDescent="0.2">
      <c r="B187" s="3">
        <v>44665</v>
      </c>
      <c r="C187" s="6">
        <f t="shared" si="1"/>
        <v>1.1599999999999999</v>
      </c>
    </row>
    <row r="188" spans="2:3" x14ac:dyDescent="0.2">
      <c r="B188" s="3">
        <v>44695</v>
      </c>
      <c r="C188" s="6">
        <f t="shared" si="1"/>
        <v>1.1599999999999999</v>
      </c>
    </row>
    <row r="189" spans="2:3" x14ac:dyDescent="0.2">
      <c r="B189" s="3">
        <v>44726</v>
      </c>
      <c r="C189" s="6">
        <f t="shared" si="1"/>
        <v>1.1599999999999999</v>
      </c>
    </row>
    <row r="190" spans="2:3" x14ac:dyDescent="0.2">
      <c r="B190" s="3">
        <v>44756</v>
      </c>
      <c r="C190" s="6">
        <f t="shared" si="1"/>
        <v>1.1599999999999999</v>
      </c>
    </row>
    <row r="191" spans="2:3" x14ac:dyDescent="0.2">
      <c r="B191" s="3">
        <v>44787</v>
      </c>
      <c r="C191" s="6">
        <f t="shared" si="1"/>
        <v>1.1599999999999999</v>
      </c>
    </row>
    <row r="192" spans="2:3" x14ac:dyDescent="0.2">
      <c r="B192" s="3">
        <v>44818</v>
      </c>
      <c r="C192" s="6">
        <f t="shared" si="1"/>
        <v>1.1599999999999999</v>
      </c>
    </row>
    <row r="193" spans="2:3" x14ac:dyDescent="0.2">
      <c r="B193" s="3">
        <v>44848</v>
      </c>
      <c r="C193" s="6">
        <f t="shared" si="1"/>
        <v>1.1599999999999999</v>
      </c>
    </row>
    <row r="194" spans="2:3" x14ac:dyDescent="0.2">
      <c r="B194" s="3">
        <v>44879</v>
      </c>
      <c r="C194" s="6">
        <f t="shared" si="1"/>
        <v>1.1599999999999999</v>
      </c>
    </row>
    <row r="195" spans="2:3" x14ac:dyDescent="0.2">
      <c r="B195" s="3">
        <v>44909</v>
      </c>
      <c r="C195" s="6">
        <f t="shared" si="1"/>
        <v>1.1599999999999999</v>
      </c>
    </row>
    <row r="196" spans="2:3" x14ac:dyDescent="0.2">
      <c r="B196" s="3">
        <v>44940</v>
      </c>
      <c r="C196" s="6">
        <f t="shared" si="1"/>
        <v>1.1599999999999999</v>
      </c>
    </row>
    <row r="197" spans="2:3" x14ac:dyDescent="0.2">
      <c r="B197" s="3">
        <v>44971</v>
      </c>
      <c r="C197" s="6">
        <f t="shared" si="1"/>
        <v>1.1599999999999999</v>
      </c>
    </row>
    <row r="198" spans="2:3" x14ac:dyDescent="0.2">
      <c r="B198" s="3">
        <v>44999</v>
      </c>
      <c r="C198" s="6">
        <f t="shared" si="1"/>
        <v>1.1599999999999999</v>
      </c>
    </row>
    <row r="199" spans="2:3" x14ac:dyDescent="0.2">
      <c r="B199" s="3">
        <v>45030</v>
      </c>
      <c r="C199" s="6">
        <f t="shared" si="1"/>
        <v>1.1599999999999999</v>
      </c>
    </row>
    <row r="200" spans="2:3" x14ac:dyDescent="0.2">
      <c r="B200" s="3">
        <v>45060</v>
      </c>
      <c r="C200" s="6">
        <f t="shared" si="1"/>
        <v>1.1599999999999999</v>
      </c>
    </row>
    <row r="201" spans="2:3" x14ac:dyDescent="0.2">
      <c r="B201" s="3">
        <v>45091</v>
      </c>
      <c r="C201" s="6">
        <f t="shared" si="1"/>
        <v>1.1599999999999999</v>
      </c>
    </row>
    <row r="202" spans="2:3" x14ac:dyDescent="0.2">
      <c r="B202" s="3">
        <v>45121</v>
      </c>
      <c r="C202" s="6">
        <f t="shared" si="1"/>
        <v>1.1599999999999999</v>
      </c>
    </row>
    <row r="203" spans="2:3" x14ac:dyDescent="0.2">
      <c r="B203" s="3">
        <v>45152</v>
      </c>
      <c r="C203" s="6">
        <f t="shared" si="1"/>
        <v>1.1599999999999999</v>
      </c>
    </row>
    <row r="204" spans="2:3" x14ac:dyDescent="0.2">
      <c r="B204" s="3">
        <v>45183</v>
      </c>
      <c r="C204" s="6">
        <f t="shared" si="1"/>
        <v>1.1599999999999999</v>
      </c>
    </row>
    <row r="205" spans="2:3" x14ac:dyDescent="0.2">
      <c r="B205" s="3">
        <v>45213</v>
      </c>
      <c r="C205" s="6">
        <f t="shared" si="1"/>
        <v>1.1599999999999999</v>
      </c>
    </row>
    <row r="206" spans="2:3" x14ac:dyDescent="0.2">
      <c r="B206" s="3">
        <v>45244</v>
      </c>
      <c r="C206" s="6">
        <f t="shared" si="1"/>
        <v>1.1599999999999999</v>
      </c>
    </row>
    <row r="207" spans="2:3" x14ac:dyDescent="0.2">
      <c r="B207" s="3">
        <v>45274</v>
      </c>
      <c r="C207" s="6">
        <f t="shared" si="1"/>
        <v>1.1599999999999999</v>
      </c>
    </row>
    <row r="208" spans="2:3" x14ac:dyDescent="0.2">
      <c r="B208" s="3">
        <v>45305</v>
      </c>
      <c r="C208" s="6">
        <f t="shared" si="1"/>
        <v>1.1599999999999999</v>
      </c>
    </row>
    <row r="209" spans="2:3" x14ac:dyDescent="0.2">
      <c r="B209" s="3">
        <v>45336</v>
      </c>
      <c r="C209" s="6">
        <f t="shared" si="1"/>
        <v>1.1599999999999999</v>
      </c>
    </row>
    <row r="210" spans="2:3" x14ac:dyDescent="0.2">
      <c r="B210" s="3">
        <v>45365</v>
      </c>
      <c r="C210" s="6">
        <f t="shared" si="1"/>
        <v>1.1599999999999999</v>
      </c>
    </row>
    <row r="211" spans="2:3" x14ac:dyDescent="0.2">
      <c r="B211" s="3">
        <v>45396</v>
      </c>
      <c r="C211" s="6">
        <f t="shared" si="1"/>
        <v>1.1599999999999999</v>
      </c>
    </row>
    <row r="212" spans="2:3" x14ac:dyDescent="0.2">
      <c r="B212" s="3">
        <v>45426</v>
      </c>
      <c r="C212" s="6">
        <f t="shared" si="1"/>
        <v>1.1599999999999999</v>
      </c>
    </row>
    <row r="213" spans="2:3" x14ac:dyDescent="0.2">
      <c r="B213" s="3">
        <v>45457</v>
      </c>
      <c r="C213" s="6">
        <f t="shared" si="1"/>
        <v>1.1599999999999999</v>
      </c>
    </row>
    <row r="214" spans="2:3" x14ac:dyDescent="0.2">
      <c r="B214" s="3">
        <v>45487</v>
      </c>
      <c r="C214" s="6">
        <f t="shared" si="1"/>
        <v>1.1599999999999999</v>
      </c>
    </row>
    <row r="215" spans="2:3" x14ac:dyDescent="0.2">
      <c r="B215" s="3">
        <v>45518</v>
      </c>
      <c r="C215" s="6">
        <f t="shared" si="1"/>
        <v>1.1599999999999999</v>
      </c>
    </row>
    <row r="216" spans="2:3" x14ac:dyDescent="0.2">
      <c r="B216" s="3">
        <v>45549</v>
      </c>
      <c r="C216" s="6">
        <f t="shared" si="1"/>
        <v>1.1599999999999999</v>
      </c>
    </row>
    <row r="217" spans="2:3" x14ac:dyDescent="0.2">
      <c r="B217" s="3">
        <v>45579</v>
      </c>
      <c r="C217" s="6">
        <f t="shared" si="1"/>
        <v>1.1599999999999999</v>
      </c>
    </row>
    <row r="218" spans="2:3" x14ac:dyDescent="0.2">
      <c r="B218" s="3">
        <v>45610</v>
      </c>
      <c r="C218" s="6">
        <f t="shared" si="1"/>
        <v>1.1599999999999999</v>
      </c>
    </row>
    <row r="219" spans="2:3" x14ac:dyDescent="0.2">
      <c r="B219" s="3">
        <v>45640</v>
      </c>
      <c r="C219" s="6">
        <f t="shared" si="1"/>
        <v>1.1599999999999999</v>
      </c>
    </row>
    <row r="220" spans="2:3" x14ac:dyDescent="0.2">
      <c r="B220" s="3">
        <v>45671</v>
      </c>
      <c r="C220" s="6">
        <f t="shared" si="1"/>
        <v>1.1599999999999999</v>
      </c>
    </row>
    <row r="221" spans="2:3" x14ac:dyDescent="0.2">
      <c r="B221" s="3">
        <v>45702</v>
      </c>
      <c r="C221" s="6">
        <f t="shared" si="1"/>
        <v>1.1599999999999999</v>
      </c>
    </row>
    <row r="222" spans="2:3" x14ac:dyDescent="0.2">
      <c r="B222" s="3">
        <v>45730</v>
      </c>
      <c r="C222" s="6">
        <f t="shared" si="1"/>
        <v>1.1599999999999999</v>
      </c>
    </row>
    <row r="223" spans="2:3" x14ac:dyDescent="0.2">
      <c r="B223" s="3">
        <v>45761</v>
      </c>
      <c r="C223" s="6">
        <f t="shared" si="1"/>
        <v>1.1599999999999999</v>
      </c>
    </row>
    <row r="224" spans="2:3" x14ac:dyDescent="0.2">
      <c r="B224" s="3">
        <v>45791</v>
      </c>
      <c r="C224" s="6">
        <f t="shared" si="1"/>
        <v>1.1599999999999999</v>
      </c>
    </row>
    <row r="225" spans="2:3" x14ac:dyDescent="0.2">
      <c r="B225" s="3">
        <v>45822</v>
      </c>
      <c r="C225" s="6">
        <f t="shared" si="1"/>
        <v>1.1599999999999999</v>
      </c>
    </row>
    <row r="226" spans="2:3" x14ac:dyDescent="0.2">
      <c r="B226" s="3">
        <v>45852</v>
      </c>
      <c r="C226" s="6">
        <f t="shared" si="1"/>
        <v>1.1599999999999999</v>
      </c>
    </row>
    <row r="227" spans="2:3" x14ac:dyDescent="0.2">
      <c r="B227" s="3">
        <v>45883</v>
      </c>
      <c r="C227" s="6">
        <f t="shared" si="1"/>
        <v>1.1599999999999999</v>
      </c>
    </row>
    <row r="228" spans="2:3" x14ac:dyDescent="0.2">
      <c r="B228" s="3">
        <v>45914</v>
      </c>
      <c r="C228" s="6">
        <f t="shared" si="1"/>
        <v>1.1599999999999999</v>
      </c>
    </row>
    <row r="229" spans="2:3" x14ac:dyDescent="0.2">
      <c r="B229" s="3">
        <v>45944</v>
      </c>
      <c r="C229" s="6">
        <f t="shared" si="1"/>
        <v>1.1599999999999999</v>
      </c>
    </row>
    <row r="230" spans="2:3" x14ac:dyDescent="0.2">
      <c r="B230" s="3">
        <v>45975</v>
      </c>
      <c r="C230" s="6">
        <f t="shared" ref="C230:C293" si="2">C229</f>
        <v>1.1599999999999999</v>
      </c>
    </row>
    <row r="231" spans="2:3" x14ac:dyDescent="0.2">
      <c r="B231" s="3">
        <v>46005</v>
      </c>
      <c r="C231" s="6">
        <f t="shared" si="2"/>
        <v>1.1599999999999999</v>
      </c>
    </row>
    <row r="232" spans="2:3" x14ac:dyDescent="0.2">
      <c r="B232" s="3">
        <v>46036</v>
      </c>
      <c r="C232" s="6">
        <f t="shared" si="2"/>
        <v>1.1599999999999999</v>
      </c>
    </row>
    <row r="233" spans="2:3" x14ac:dyDescent="0.2">
      <c r="B233" s="3">
        <v>46067</v>
      </c>
      <c r="C233" s="6">
        <f t="shared" si="2"/>
        <v>1.1599999999999999</v>
      </c>
    </row>
    <row r="234" spans="2:3" x14ac:dyDescent="0.2">
      <c r="B234" s="3">
        <v>46095</v>
      </c>
      <c r="C234" s="6">
        <f t="shared" si="2"/>
        <v>1.1599999999999999</v>
      </c>
    </row>
    <row r="235" spans="2:3" x14ac:dyDescent="0.2">
      <c r="B235" s="3">
        <v>46126</v>
      </c>
      <c r="C235" s="6">
        <f t="shared" si="2"/>
        <v>1.1599999999999999</v>
      </c>
    </row>
    <row r="236" spans="2:3" x14ac:dyDescent="0.2">
      <c r="B236" s="3">
        <v>46156</v>
      </c>
      <c r="C236" s="6">
        <f t="shared" si="2"/>
        <v>1.1599999999999999</v>
      </c>
    </row>
    <row r="237" spans="2:3" x14ac:dyDescent="0.2">
      <c r="B237" s="3">
        <v>46187</v>
      </c>
      <c r="C237" s="6">
        <f t="shared" si="2"/>
        <v>1.1599999999999999</v>
      </c>
    </row>
    <row r="238" spans="2:3" x14ac:dyDescent="0.2">
      <c r="B238" s="3">
        <v>46217</v>
      </c>
      <c r="C238" s="6">
        <f t="shared" si="2"/>
        <v>1.1599999999999999</v>
      </c>
    </row>
    <row r="239" spans="2:3" x14ac:dyDescent="0.2">
      <c r="B239" s="3">
        <v>46248</v>
      </c>
      <c r="C239" s="6">
        <f t="shared" si="2"/>
        <v>1.1599999999999999</v>
      </c>
    </row>
    <row r="240" spans="2:3" x14ac:dyDescent="0.2">
      <c r="B240" s="3">
        <v>46279</v>
      </c>
      <c r="C240" s="6">
        <f t="shared" si="2"/>
        <v>1.1599999999999999</v>
      </c>
    </row>
    <row r="241" spans="2:3" x14ac:dyDescent="0.2">
      <c r="B241" s="3">
        <v>46309</v>
      </c>
      <c r="C241" s="6">
        <f t="shared" si="2"/>
        <v>1.1599999999999999</v>
      </c>
    </row>
    <row r="242" spans="2:3" x14ac:dyDescent="0.2">
      <c r="B242" s="3">
        <v>46340</v>
      </c>
      <c r="C242" s="6">
        <f t="shared" si="2"/>
        <v>1.1599999999999999</v>
      </c>
    </row>
    <row r="243" spans="2:3" x14ac:dyDescent="0.2">
      <c r="B243" s="3">
        <v>46370</v>
      </c>
      <c r="C243" s="6">
        <f t="shared" si="2"/>
        <v>1.1599999999999999</v>
      </c>
    </row>
    <row r="244" spans="2:3" x14ac:dyDescent="0.2">
      <c r="B244" s="3">
        <v>46401</v>
      </c>
      <c r="C244" s="6">
        <f t="shared" si="2"/>
        <v>1.1599999999999999</v>
      </c>
    </row>
    <row r="245" spans="2:3" x14ac:dyDescent="0.2">
      <c r="B245" s="3">
        <v>46432</v>
      </c>
      <c r="C245" s="6">
        <f t="shared" si="2"/>
        <v>1.1599999999999999</v>
      </c>
    </row>
    <row r="246" spans="2:3" x14ac:dyDescent="0.2">
      <c r="B246" s="3">
        <v>46460</v>
      </c>
      <c r="C246" s="6">
        <f t="shared" si="2"/>
        <v>1.1599999999999999</v>
      </c>
    </row>
    <row r="247" spans="2:3" x14ac:dyDescent="0.2">
      <c r="B247" s="3">
        <v>46491</v>
      </c>
      <c r="C247" s="6">
        <f t="shared" si="2"/>
        <v>1.1599999999999999</v>
      </c>
    </row>
    <row r="248" spans="2:3" x14ac:dyDescent="0.2">
      <c r="B248" s="3">
        <v>46521</v>
      </c>
      <c r="C248" s="6">
        <f t="shared" si="2"/>
        <v>1.1599999999999999</v>
      </c>
    </row>
    <row r="249" spans="2:3" x14ac:dyDescent="0.2">
      <c r="B249" s="3">
        <v>46552</v>
      </c>
      <c r="C249" s="6">
        <f t="shared" si="2"/>
        <v>1.1599999999999999</v>
      </c>
    </row>
    <row r="250" spans="2:3" x14ac:dyDescent="0.2">
      <c r="B250" s="3">
        <v>46582</v>
      </c>
      <c r="C250" s="6">
        <f t="shared" si="2"/>
        <v>1.1599999999999999</v>
      </c>
    </row>
    <row r="251" spans="2:3" x14ac:dyDescent="0.2">
      <c r="B251" s="3">
        <v>46613</v>
      </c>
      <c r="C251" s="6">
        <f t="shared" si="2"/>
        <v>1.1599999999999999</v>
      </c>
    </row>
    <row r="252" spans="2:3" x14ac:dyDescent="0.2">
      <c r="B252" s="3">
        <v>46644</v>
      </c>
      <c r="C252" s="6">
        <f t="shared" si="2"/>
        <v>1.1599999999999999</v>
      </c>
    </row>
    <row r="253" spans="2:3" x14ac:dyDescent="0.2">
      <c r="B253" s="3">
        <v>46674</v>
      </c>
      <c r="C253" s="6">
        <f t="shared" si="2"/>
        <v>1.1599999999999999</v>
      </c>
    </row>
    <row r="254" spans="2:3" x14ac:dyDescent="0.2">
      <c r="B254" s="3">
        <v>46705</v>
      </c>
      <c r="C254" s="6">
        <f t="shared" si="2"/>
        <v>1.1599999999999999</v>
      </c>
    </row>
    <row r="255" spans="2:3" x14ac:dyDescent="0.2">
      <c r="B255" s="3">
        <v>46735</v>
      </c>
      <c r="C255" s="6">
        <f t="shared" si="2"/>
        <v>1.1599999999999999</v>
      </c>
    </row>
    <row r="256" spans="2:3" x14ac:dyDescent="0.2">
      <c r="B256" s="3">
        <v>46766</v>
      </c>
      <c r="C256" s="6">
        <f t="shared" si="2"/>
        <v>1.1599999999999999</v>
      </c>
    </row>
    <row r="257" spans="2:3" x14ac:dyDescent="0.2">
      <c r="B257" s="3">
        <v>46797</v>
      </c>
      <c r="C257" s="6">
        <f t="shared" si="2"/>
        <v>1.1599999999999999</v>
      </c>
    </row>
    <row r="258" spans="2:3" x14ac:dyDescent="0.2">
      <c r="B258" s="3">
        <v>46826</v>
      </c>
      <c r="C258" s="6">
        <f t="shared" si="2"/>
        <v>1.1599999999999999</v>
      </c>
    </row>
    <row r="259" spans="2:3" x14ac:dyDescent="0.2">
      <c r="B259" s="3">
        <v>46857</v>
      </c>
      <c r="C259" s="6">
        <f t="shared" si="2"/>
        <v>1.1599999999999999</v>
      </c>
    </row>
    <row r="260" spans="2:3" x14ac:dyDescent="0.2">
      <c r="B260" s="3">
        <v>46887</v>
      </c>
      <c r="C260" s="6">
        <f t="shared" si="2"/>
        <v>1.1599999999999999</v>
      </c>
    </row>
    <row r="261" spans="2:3" x14ac:dyDescent="0.2">
      <c r="B261" s="3">
        <v>46918</v>
      </c>
      <c r="C261" s="6">
        <f t="shared" si="2"/>
        <v>1.1599999999999999</v>
      </c>
    </row>
    <row r="262" spans="2:3" x14ac:dyDescent="0.2">
      <c r="B262" s="3">
        <v>46948</v>
      </c>
      <c r="C262" s="6">
        <f t="shared" si="2"/>
        <v>1.1599999999999999</v>
      </c>
    </row>
    <row r="263" spans="2:3" x14ac:dyDescent="0.2">
      <c r="B263" s="3">
        <v>46979</v>
      </c>
      <c r="C263" s="6">
        <f t="shared" si="2"/>
        <v>1.1599999999999999</v>
      </c>
    </row>
    <row r="264" spans="2:3" x14ac:dyDescent="0.2">
      <c r="B264" s="3">
        <v>47010</v>
      </c>
      <c r="C264" s="6">
        <f t="shared" si="2"/>
        <v>1.1599999999999999</v>
      </c>
    </row>
    <row r="265" spans="2:3" x14ac:dyDescent="0.2">
      <c r="B265" s="3">
        <v>47040</v>
      </c>
      <c r="C265" s="6">
        <f t="shared" si="2"/>
        <v>1.1599999999999999</v>
      </c>
    </row>
    <row r="266" spans="2:3" x14ac:dyDescent="0.2">
      <c r="B266" s="3">
        <v>47071</v>
      </c>
      <c r="C266" s="6">
        <f t="shared" si="2"/>
        <v>1.1599999999999999</v>
      </c>
    </row>
    <row r="267" spans="2:3" x14ac:dyDescent="0.2">
      <c r="B267" s="3">
        <v>47101</v>
      </c>
      <c r="C267" s="6">
        <f t="shared" si="2"/>
        <v>1.1599999999999999</v>
      </c>
    </row>
    <row r="268" spans="2:3" x14ac:dyDescent="0.2">
      <c r="B268" s="3">
        <v>47132</v>
      </c>
      <c r="C268" s="6">
        <f t="shared" si="2"/>
        <v>1.1599999999999999</v>
      </c>
    </row>
    <row r="269" spans="2:3" x14ac:dyDescent="0.2">
      <c r="B269" s="3">
        <v>47163</v>
      </c>
      <c r="C269" s="6">
        <f t="shared" si="2"/>
        <v>1.1599999999999999</v>
      </c>
    </row>
    <row r="270" spans="2:3" x14ac:dyDescent="0.2">
      <c r="B270" s="3">
        <v>47191</v>
      </c>
      <c r="C270" s="6">
        <f t="shared" si="2"/>
        <v>1.1599999999999999</v>
      </c>
    </row>
    <row r="271" spans="2:3" x14ac:dyDescent="0.2">
      <c r="B271" s="3">
        <v>47222</v>
      </c>
      <c r="C271" s="6">
        <f t="shared" si="2"/>
        <v>1.1599999999999999</v>
      </c>
    </row>
    <row r="272" spans="2:3" x14ac:dyDescent="0.2">
      <c r="B272" s="3">
        <v>47252</v>
      </c>
      <c r="C272" s="6">
        <f t="shared" si="2"/>
        <v>1.1599999999999999</v>
      </c>
    </row>
    <row r="273" spans="2:3" x14ac:dyDescent="0.2">
      <c r="B273" s="3">
        <v>47283</v>
      </c>
      <c r="C273" s="6">
        <f t="shared" si="2"/>
        <v>1.1599999999999999</v>
      </c>
    </row>
    <row r="274" spans="2:3" x14ac:dyDescent="0.2">
      <c r="B274" s="3">
        <v>47313</v>
      </c>
      <c r="C274" s="6">
        <f t="shared" si="2"/>
        <v>1.1599999999999999</v>
      </c>
    </row>
    <row r="275" spans="2:3" x14ac:dyDescent="0.2">
      <c r="B275" s="3">
        <v>47344</v>
      </c>
      <c r="C275" s="6">
        <f t="shared" si="2"/>
        <v>1.1599999999999999</v>
      </c>
    </row>
    <row r="276" spans="2:3" x14ac:dyDescent="0.2">
      <c r="B276" s="3">
        <v>47375</v>
      </c>
      <c r="C276" s="6">
        <f t="shared" si="2"/>
        <v>1.1599999999999999</v>
      </c>
    </row>
    <row r="277" spans="2:3" x14ac:dyDescent="0.2">
      <c r="B277" s="3">
        <v>47405</v>
      </c>
      <c r="C277" s="6">
        <f t="shared" si="2"/>
        <v>1.1599999999999999</v>
      </c>
    </row>
    <row r="278" spans="2:3" x14ac:dyDescent="0.2">
      <c r="B278" s="3">
        <v>47436</v>
      </c>
      <c r="C278" s="6">
        <f t="shared" si="2"/>
        <v>1.1599999999999999</v>
      </c>
    </row>
    <row r="279" spans="2:3" x14ac:dyDescent="0.2">
      <c r="B279" s="3">
        <v>47466</v>
      </c>
      <c r="C279" s="6">
        <f t="shared" si="2"/>
        <v>1.1599999999999999</v>
      </c>
    </row>
    <row r="280" spans="2:3" x14ac:dyDescent="0.2">
      <c r="B280" s="3">
        <v>47497</v>
      </c>
      <c r="C280" s="6">
        <f t="shared" si="2"/>
        <v>1.1599999999999999</v>
      </c>
    </row>
    <row r="281" spans="2:3" x14ac:dyDescent="0.2">
      <c r="B281" s="3">
        <v>47528</v>
      </c>
      <c r="C281" s="6">
        <f t="shared" si="2"/>
        <v>1.1599999999999999</v>
      </c>
    </row>
    <row r="282" spans="2:3" x14ac:dyDescent="0.2">
      <c r="B282" s="3">
        <v>47556</v>
      </c>
      <c r="C282" s="6">
        <f t="shared" si="2"/>
        <v>1.1599999999999999</v>
      </c>
    </row>
    <row r="283" spans="2:3" x14ac:dyDescent="0.2">
      <c r="B283" s="3">
        <v>47587</v>
      </c>
      <c r="C283" s="6">
        <f t="shared" si="2"/>
        <v>1.1599999999999999</v>
      </c>
    </row>
    <row r="284" spans="2:3" x14ac:dyDescent="0.2">
      <c r="B284" s="3">
        <v>47617</v>
      </c>
      <c r="C284" s="6">
        <f t="shared" si="2"/>
        <v>1.1599999999999999</v>
      </c>
    </row>
    <row r="285" spans="2:3" x14ac:dyDescent="0.2">
      <c r="B285" s="3">
        <v>47648</v>
      </c>
      <c r="C285" s="6">
        <f t="shared" si="2"/>
        <v>1.1599999999999999</v>
      </c>
    </row>
    <row r="286" spans="2:3" x14ac:dyDescent="0.2">
      <c r="B286" s="3">
        <v>47678</v>
      </c>
      <c r="C286" s="6">
        <f t="shared" si="2"/>
        <v>1.1599999999999999</v>
      </c>
    </row>
    <row r="287" spans="2:3" x14ac:dyDescent="0.2">
      <c r="B287" s="3">
        <v>47709</v>
      </c>
      <c r="C287" s="6">
        <f t="shared" si="2"/>
        <v>1.1599999999999999</v>
      </c>
    </row>
    <row r="288" spans="2:3" x14ac:dyDescent="0.2">
      <c r="B288" s="3">
        <v>47740</v>
      </c>
      <c r="C288" s="6">
        <f t="shared" si="2"/>
        <v>1.1599999999999999</v>
      </c>
    </row>
    <row r="289" spans="2:3" x14ac:dyDescent="0.2">
      <c r="B289" s="3">
        <v>47770</v>
      </c>
      <c r="C289" s="6">
        <f t="shared" si="2"/>
        <v>1.1599999999999999</v>
      </c>
    </row>
    <row r="290" spans="2:3" x14ac:dyDescent="0.2">
      <c r="B290" s="3">
        <v>47801</v>
      </c>
      <c r="C290" s="6">
        <f t="shared" si="2"/>
        <v>1.1599999999999999</v>
      </c>
    </row>
    <row r="291" spans="2:3" x14ac:dyDescent="0.2">
      <c r="B291" s="3">
        <v>47831</v>
      </c>
      <c r="C291" s="6">
        <f t="shared" si="2"/>
        <v>1.1599999999999999</v>
      </c>
    </row>
    <row r="292" spans="2:3" x14ac:dyDescent="0.2">
      <c r="B292" s="3">
        <v>47862</v>
      </c>
      <c r="C292" s="6">
        <f t="shared" si="2"/>
        <v>1.1599999999999999</v>
      </c>
    </row>
    <row r="293" spans="2:3" x14ac:dyDescent="0.2">
      <c r="B293" s="3">
        <v>47893</v>
      </c>
      <c r="C293" s="6">
        <f t="shared" si="2"/>
        <v>1.1599999999999999</v>
      </c>
    </row>
    <row r="294" spans="2:3" x14ac:dyDescent="0.2">
      <c r="B294" s="3">
        <v>47921</v>
      </c>
      <c r="C294" s="6">
        <f t="shared" ref="C294:C324" si="3">C293</f>
        <v>1.1599999999999999</v>
      </c>
    </row>
    <row r="295" spans="2:3" x14ac:dyDescent="0.2">
      <c r="B295" s="3">
        <v>47952</v>
      </c>
      <c r="C295" s="6">
        <f t="shared" si="3"/>
        <v>1.1599999999999999</v>
      </c>
    </row>
    <row r="296" spans="2:3" x14ac:dyDescent="0.2">
      <c r="B296" s="3">
        <v>47982</v>
      </c>
      <c r="C296" s="6">
        <f t="shared" si="3"/>
        <v>1.1599999999999999</v>
      </c>
    </row>
    <row r="297" spans="2:3" x14ac:dyDescent="0.2">
      <c r="B297" s="3">
        <v>48013</v>
      </c>
      <c r="C297" s="6">
        <f t="shared" si="3"/>
        <v>1.1599999999999999</v>
      </c>
    </row>
    <row r="298" spans="2:3" x14ac:dyDescent="0.2">
      <c r="B298" s="3">
        <v>48043</v>
      </c>
      <c r="C298" s="6">
        <f t="shared" si="3"/>
        <v>1.1599999999999999</v>
      </c>
    </row>
    <row r="299" spans="2:3" x14ac:dyDescent="0.2">
      <c r="B299" s="3">
        <v>48074</v>
      </c>
      <c r="C299" s="6">
        <f t="shared" si="3"/>
        <v>1.1599999999999999</v>
      </c>
    </row>
    <row r="300" spans="2:3" x14ac:dyDescent="0.2">
      <c r="B300" s="3">
        <v>48105</v>
      </c>
      <c r="C300" s="6">
        <f t="shared" si="3"/>
        <v>1.1599999999999999</v>
      </c>
    </row>
    <row r="301" spans="2:3" x14ac:dyDescent="0.2">
      <c r="B301" s="3">
        <v>48135</v>
      </c>
      <c r="C301" s="6">
        <f t="shared" si="3"/>
        <v>1.1599999999999999</v>
      </c>
    </row>
    <row r="302" spans="2:3" x14ac:dyDescent="0.2">
      <c r="B302" s="3">
        <v>48166</v>
      </c>
      <c r="C302" s="6">
        <f t="shared" si="3"/>
        <v>1.1599999999999999</v>
      </c>
    </row>
    <row r="303" spans="2:3" x14ac:dyDescent="0.2">
      <c r="B303" s="3">
        <v>48196</v>
      </c>
      <c r="C303" s="6">
        <f t="shared" si="3"/>
        <v>1.1599999999999999</v>
      </c>
    </row>
    <row r="304" spans="2:3" x14ac:dyDescent="0.2">
      <c r="B304" s="3">
        <v>48227</v>
      </c>
      <c r="C304" s="6">
        <f t="shared" si="3"/>
        <v>1.1599999999999999</v>
      </c>
    </row>
    <row r="305" spans="2:3" x14ac:dyDescent="0.2">
      <c r="B305" s="3">
        <v>48258</v>
      </c>
      <c r="C305" s="6">
        <f t="shared" si="3"/>
        <v>1.1599999999999999</v>
      </c>
    </row>
    <row r="306" spans="2:3" x14ac:dyDescent="0.2">
      <c r="B306" s="3">
        <v>48287</v>
      </c>
      <c r="C306" s="6">
        <f t="shared" si="3"/>
        <v>1.1599999999999999</v>
      </c>
    </row>
    <row r="307" spans="2:3" x14ac:dyDescent="0.2">
      <c r="B307" s="3">
        <v>48318</v>
      </c>
      <c r="C307" s="6">
        <f t="shared" si="3"/>
        <v>1.1599999999999999</v>
      </c>
    </row>
    <row r="308" spans="2:3" x14ac:dyDescent="0.2">
      <c r="B308" s="3">
        <v>48348</v>
      </c>
      <c r="C308" s="6">
        <f t="shared" si="3"/>
        <v>1.1599999999999999</v>
      </c>
    </row>
    <row r="309" spans="2:3" x14ac:dyDescent="0.2">
      <c r="B309" s="3">
        <v>48379</v>
      </c>
      <c r="C309" s="6">
        <f t="shared" si="3"/>
        <v>1.1599999999999999</v>
      </c>
    </row>
    <row r="310" spans="2:3" x14ac:dyDescent="0.2">
      <c r="B310" s="3">
        <v>48409</v>
      </c>
      <c r="C310" s="6">
        <f t="shared" si="3"/>
        <v>1.1599999999999999</v>
      </c>
    </row>
    <row r="311" spans="2:3" x14ac:dyDescent="0.2">
      <c r="B311" s="3">
        <v>48440</v>
      </c>
      <c r="C311" s="6">
        <f t="shared" si="3"/>
        <v>1.1599999999999999</v>
      </c>
    </row>
    <row r="312" spans="2:3" x14ac:dyDescent="0.2">
      <c r="B312" s="3">
        <v>48471</v>
      </c>
      <c r="C312" s="6">
        <f t="shared" si="3"/>
        <v>1.1599999999999999</v>
      </c>
    </row>
    <row r="313" spans="2:3" x14ac:dyDescent="0.2">
      <c r="B313" s="3">
        <v>48501</v>
      </c>
      <c r="C313" s="6">
        <f t="shared" si="3"/>
        <v>1.1599999999999999</v>
      </c>
    </row>
    <row r="314" spans="2:3" x14ac:dyDescent="0.2">
      <c r="B314" s="3">
        <v>48532</v>
      </c>
      <c r="C314" s="6">
        <f t="shared" si="3"/>
        <v>1.1599999999999999</v>
      </c>
    </row>
    <row r="315" spans="2:3" x14ac:dyDescent="0.2">
      <c r="B315" s="3">
        <v>48562</v>
      </c>
      <c r="C315" s="6">
        <f t="shared" si="3"/>
        <v>1.1599999999999999</v>
      </c>
    </row>
    <row r="316" spans="2:3" x14ac:dyDescent="0.2">
      <c r="B316" s="3">
        <v>48593</v>
      </c>
      <c r="C316" s="6">
        <f t="shared" si="3"/>
        <v>1.1599999999999999</v>
      </c>
    </row>
    <row r="317" spans="2:3" x14ac:dyDescent="0.2">
      <c r="B317" s="3">
        <v>48624</v>
      </c>
      <c r="C317" s="6">
        <f t="shared" si="3"/>
        <v>1.1599999999999999</v>
      </c>
    </row>
    <row r="318" spans="2:3" x14ac:dyDescent="0.2">
      <c r="B318" s="3">
        <v>48652</v>
      </c>
      <c r="C318" s="6">
        <f t="shared" si="3"/>
        <v>1.1599999999999999</v>
      </c>
    </row>
    <row r="319" spans="2:3" x14ac:dyDescent="0.2">
      <c r="B319" s="3">
        <v>48683</v>
      </c>
      <c r="C319" s="6">
        <f t="shared" si="3"/>
        <v>1.1599999999999999</v>
      </c>
    </row>
    <row r="320" spans="2:3" x14ac:dyDescent="0.2">
      <c r="B320" s="3">
        <v>48713</v>
      </c>
      <c r="C320" s="6">
        <f t="shared" si="3"/>
        <v>1.1599999999999999</v>
      </c>
    </row>
    <row r="321" spans="2:3" x14ac:dyDescent="0.2">
      <c r="B321" s="3">
        <v>48744</v>
      </c>
      <c r="C321" s="6">
        <f t="shared" si="3"/>
        <v>1.1599999999999999</v>
      </c>
    </row>
    <row r="322" spans="2:3" x14ac:dyDescent="0.2">
      <c r="B322" s="3">
        <v>48774</v>
      </c>
      <c r="C322" s="6">
        <f t="shared" si="3"/>
        <v>1.1599999999999999</v>
      </c>
    </row>
    <row r="323" spans="2:3" x14ac:dyDescent="0.2">
      <c r="B323" s="3">
        <v>48805</v>
      </c>
      <c r="C323" s="6">
        <f t="shared" si="3"/>
        <v>1.1599999999999999</v>
      </c>
    </row>
    <row r="324" spans="2:3" x14ac:dyDescent="0.2">
      <c r="B324" s="3">
        <v>48836</v>
      </c>
      <c r="C324" s="6">
        <f t="shared" si="3"/>
        <v>1.1599999999999999</v>
      </c>
    </row>
    <row r="325" spans="2:3" x14ac:dyDescent="0.2">
      <c r="B325" s="3"/>
    </row>
    <row r="326" spans="2:3" x14ac:dyDescent="0.2">
      <c r="B326" s="3"/>
    </row>
    <row r="327" spans="2:3" x14ac:dyDescent="0.2">
      <c r="B327" s="3"/>
    </row>
    <row r="328" spans="2:3" x14ac:dyDescent="0.2">
      <c r="B328" s="3"/>
    </row>
    <row r="329" spans="2:3" x14ac:dyDescent="0.2">
      <c r="B329" s="3"/>
    </row>
    <row r="330" spans="2:3" x14ac:dyDescent="0.2">
      <c r="B330" s="3"/>
    </row>
    <row r="331" spans="2:3" x14ac:dyDescent="0.2">
      <c r="B331" s="3"/>
    </row>
    <row r="332" spans="2:3" x14ac:dyDescent="0.2">
      <c r="B332" s="3"/>
    </row>
    <row r="333" spans="2:3" x14ac:dyDescent="0.2">
      <c r="B333" s="3"/>
    </row>
    <row r="334" spans="2:3" x14ac:dyDescent="0.2">
      <c r="B334" s="3"/>
    </row>
    <row r="335" spans="2:3" x14ac:dyDescent="0.2">
      <c r="B335" s="3"/>
    </row>
    <row r="336" spans="2:3" x14ac:dyDescent="0.2">
      <c r="B336" s="3"/>
    </row>
    <row r="337" spans="2:2" x14ac:dyDescent="0.2">
      <c r="B337" s="3"/>
    </row>
    <row r="338" spans="2:2" x14ac:dyDescent="0.2">
      <c r="B338" s="3"/>
    </row>
    <row r="339" spans="2:2" x14ac:dyDescent="0.2">
      <c r="B339" s="3"/>
    </row>
    <row r="340" spans="2:2" x14ac:dyDescent="0.2">
      <c r="B340" s="3"/>
    </row>
    <row r="341" spans="2:2" x14ac:dyDescent="0.2">
      <c r="B341" s="3"/>
    </row>
    <row r="342" spans="2:2" x14ac:dyDescent="0.2">
      <c r="B342" s="3"/>
    </row>
    <row r="343" spans="2:2" x14ac:dyDescent="0.2">
      <c r="B343" s="3"/>
    </row>
    <row r="344" spans="2:2" x14ac:dyDescent="0.2">
      <c r="B344" s="3"/>
    </row>
    <row r="345" spans="2:2" x14ac:dyDescent="0.2">
      <c r="B345" s="3"/>
    </row>
    <row r="346" spans="2:2" x14ac:dyDescent="0.2">
      <c r="B346" s="3"/>
    </row>
    <row r="347" spans="2:2" x14ac:dyDescent="0.2">
      <c r="B347" s="3"/>
    </row>
    <row r="348" spans="2:2" x14ac:dyDescent="0.2">
      <c r="B348" s="3"/>
    </row>
    <row r="349" spans="2:2" x14ac:dyDescent="0.2">
      <c r="B349" s="3"/>
    </row>
    <row r="350" spans="2:2" x14ac:dyDescent="0.2">
      <c r="B350" s="3"/>
    </row>
    <row r="351" spans="2:2" x14ac:dyDescent="0.2">
      <c r="B351" s="3"/>
    </row>
    <row r="352" spans="2:2" x14ac:dyDescent="0.2">
      <c r="B352" s="3"/>
    </row>
    <row r="353" spans="2:2" x14ac:dyDescent="0.2">
      <c r="B353" s="3"/>
    </row>
    <row r="354" spans="2:2" x14ac:dyDescent="0.2">
      <c r="B354" s="3"/>
    </row>
    <row r="355" spans="2:2" x14ac:dyDescent="0.2">
      <c r="B355" s="3"/>
    </row>
    <row r="356" spans="2:2" x14ac:dyDescent="0.2">
      <c r="B356" s="3"/>
    </row>
    <row r="357" spans="2:2" x14ac:dyDescent="0.2">
      <c r="B357" s="3"/>
    </row>
    <row r="358" spans="2:2" x14ac:dyDescent="0.2">
      <c r="B358" s="3"/>
    </row>
    <row r="359" spans="2:2" x14ac:dyDescent="0.2">
      <c r="B359" s="3"/>
    </row>
    <row r="360" spans="2:2" x14ac:dyDescent="0.2">
      <c r="B360" s="3"/>
    </row>
    <row r="361" spans="2:2" x14ac:dyDescent="0.2">
      <c r="B361" s="3"/>
    </row>
    <row r="362" spans="2:2" x14ac:dyDescent="0.2">
      <c r="B362" s="3"/>
    </row>
    <row r="363" spans="2:2" x14ac:dyDescent="0.2">
      <c r="B363" s="3"/>
    </row>
  </sheetData>
  <mergeCells count="1">
    <mergeCell ref="B2:C2"/>
  </mergeCells>
  <pageMargins left="0.78740157499999996" right="0.78740157499999996" top="0.984251969" bottom="0.984251969" header="0.49212598499999999" footer="0.49212598499999999"/>
  <pageSetup paperSize="9" scale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8"/>
  <dimension ref="B2:B663"/>
  <sheetViews>
    <sheetView topLeftCell="A639" workbookViewId="0">
      <selection activeCell="B663" sqref="B663"/>
    </sheetView>
  </sheetViews>
  <sheetFormatPr defaultRowHeight="12.75" x14ac:dyDescent="0.2"/>
  <cols>
    <col min="2" max="2" width="14.42578125" customWidth="1"/>
  </cols>
  <sheetData>
    <row r="2" spans="2:2" x14ac:dyDescent="0.2">
      <c r="B2" s="1" t="s">
        <v>2</v>
      </c>
    </row>
    <row r="3" spans="2:2" ht="15" x14ac:dyDescent="0.2">
      <c r="B3" s="2">
        <v>38352</v>
      </c>
    </row>
    <row r="4" spans="2:2" ht="15" x14ac:dyDescent="0.2">
      <c r="B4" s="2">
        <v>38405</v>
      </c>
    </row>
    <row r="5" spans="2:2" ht="15" x14ac:dyDescent="0.2">
      <c r="B5" s="2">
        <v>38406</v>
      </c>
    </row>
    <row r="6" spans="2:2" ht="15" x14ac:dyDescent="0.2">
      <c r="B6" s="2">
        <v>38451</v>
      </c>
    </row>
    <row r="7" spans="2:2" ht="15" x14ac:dyDescent="0.2">
      <c r="B7" s="2">
        <v>38462</v>
      </c>
    </row>
    <row r="8" spans="2:2" ht="15" x14ac:dyDescent="0.2">
      <c r="B8" s="2">
        <v>38472</v>
      </c>
    </row>
    <row r="9" spans="2:2" ht="15" x14ac:dyDescent="0.2">
      <c r="B9" s="2">
        <v>38513</v>
      </c>
    </row>
    <row r="10" spans="2:2" ht="15" x14ac:dyDescent="0.2">
      <c r="B10" s="2">
        <v>38601</v>
      </c>
    </row>
    <row r="11" spans="2:2" ht="15" x14ac:dyDescent="0.2">
      <c r="B11" s="2">
        <v>38636</v>
      </c>
    </row>
    <row r="12" spans="2:2" ht="15" x14ac:dyDescent="0.2">
      <c r="B12" s="2">
        <v>38657</v>
      </c>
    </row>
    <row r="13" spans="2:2" ht="15" x14ac:dyDescent="0.2">
      <c r="B13" s="2">
        <v>38670</v>
      </c>
    </row>
    <row r="14" spans="2:2" ht="15" x14ac:dyDescent="0.2">
      <c r="B14" s="2">
        <v>38710</v>
      </c>
    </row>
    <row r="15" spans="2:2" ht="15" x14ac:dyDescent="0.2">
      <c r="B15" s="2">
        <v>38717</v>
      </c>
    </row>
    <row r="16" spans="2:2" ht="15" x14ac:dyDescent="0.2">
      <c r="B16" s="2">
        <v>38762</v>
      </c>
    </row>
    <row r="17" spans="2:2" ht="15" x14ac:dyDescent="0.2">
      <c r="B17" s="2">
        <v>38763</v>
      </c>
    </row>
    <row r="18" spans="2:2" ht="15" x14ac:dyDescent="0.2">
      <c r="B18" s="2">
        <v>38808</v>
      </c>
    </row>
    <row r="19" spans="2:2" ht="15" x14ac:dyDescent="0.2">
      <c r="B19" s="2">
        <v>38827</v>
      </c>
    </row>
    <row r="20" spans="2:2" ht="15" x14ac:dyDescent="0.2">
      <c r="B20" s="2">
        <v>38837</v>
      </c>
    </row>
    <row r="21" spans="2:2" ht="15" x14ac:dyDescent="0.2">
      <c r="B21" s="2">
        <v>38870</v>
      </c>
    </row>
    <row r="22" spans="2:2" ht="15" x14ac:dyDescent="0.2">
      <c r="B22" s="2">
        <v>38966</v>
      </c>
    </row>
    <row r="23" spans="2:2" ht="15" x14ac:dyDescent="0.2">
      <c r="B23" s="2">
        <v>39001</v>
      </c>
    </row>
    <row r="24" spans="2:2" ht="15" x14ac:dyDescent="0.2">
      <c r="B24" s="2">
        <v>39022</v>
      </c>
    </row>
    <row r="25" spans="2:2" ht="15" x14ac:dyDescent="0.2">
      <c r="B25" s="2">
        <v>39035</v>
      </c>
    </row>
    <row r="26" spans="2:2" ht="15" x14ac:dyDescent="0.2">
      <c r="B26" s="2">
        <v>39075</v>
      </c>
    </row>
    <row r="27" spans="2:2" ht="15" x14ac:dyDescent="0.2">
      <c r="B27" s="2">
        <v>39082</v>
      </c>
    </row>
    <row r="28" spans="2:2" ht="15" x14ac:dyDescent="0.2">
      <c r="B28" s="2">
        <v>39147</v>
      </c>
    </row>
    <row r="29" spans="2:2" ht="15" x14ac:dyDescent="0.2">
      <c r="B29" s="2">
        <v>39148</v>
      </c>
    </row>
    <row r="30" spans="2:2" ht="15" x14ac:dyDescent="0.2">
      <c r="B30" s="2">
        <v>39192</v>
      </c>
    </row>
    <row r="31" spans="2:2" ht="15" x14ac:dyDescent="0.2">
      <c r="B31" s="2">
        <v>39193</v>
      </c>
    </row>
    <row r="32" spans="2:2" ht="15" x14ac:dyDescent="0.2">
      <c r="B32" s="2">
        <v>39202</v>
      </c>
    </row>
    <row r="33" spans="2:2" ht="15" x14ac:dyDescent="0.2">
      <c r="B33" s="2">
        <v>39255</v>
      </c>
    </row>
    <row r="34" spans="2:2" ht="15" x14ac:dyDescent="0.2">
      <c r="B34" s="2">
        <v>39331</v>
      </c>
    </row>
    <row r="35" spans="2:2" ht="15" x14ac:dyDescent="0.2">
      <c r="B35" s="2">
        <v>39366</v>
      </c>
    </row>
    <row r="36" spans="2:2" ht="15" x14ac:dyDescent="0.2">
      <c r="B36" s="2">
        <v>39387</v>
      </c>
    </row>
    <row r="37" spans="2:2" ht="15" x14ac:dyDescent="0.2">
      <c r="B37" s="2">
        <v>39400</v>
      </c>
    </row>
    <row r="38" spans="2:2" ht="15" x14ac:dyDescent="0.2">
      <c r="B38" s="2">
        <v>39440</v>
      </c>
    </row>
    <row r="39" spans="2:2" ht="15" x14ac:dyDescent="0.2">
      <c r="B39" s="2">
        <v>39447</v>
      </c>
    </row>
    <row r="40" spans="2:2" ht="15" x14ac:dyDescent="0.2">
      <c r="B40" s="2">
        <v>39497</v>
      </c>
    </row>
    <row r="41" spans="2:2" ht="15" x14ac:dyDescent="0.2">
      <c r="B41" s="2">
        <v>39498</v>
      </c>
    </row>
    <row r="42" spans="2:2" ht="15" x14ac:dyDescent="0.2">
      <c r="B42" s="2">
        <v>39543</v>
      </c>
    </row>
    <row r="43" spans="2:2" ht="15" x14ac:dyDescent="0.2">
      <c r="B43" s="2">
        <v>39558</v>
      </c>
    </row>
    <row r="44" spans="2:2" ht="15" x14ac:dyDescent="0.2">
      <c r="B44" s="2">
        <v>39568</v>
      </c>
    </row>
    <row r="45" spans="2:2" ht="15" x14ac:dyDescent="0.2">
      <c r="B45" s="2">
        <v>39605</v>
      </c>
    </row>
    <row r="46" spans="2:2" ht="15" x14ac:dyDescent="0.2">
      <c r="B46" s="2">
        <v>39697</v>
      </c>
    </row>
    <row r="47" spans="2:2" ht="15" x14ac:dyDescent="0.2">
      <c r="B47" s="2">
        <v>39732</v>
      </c>
    </row>
    <row r="48" spans="2:2" ht="15" x14ac:dyDescent="0.2">
      <c r="B48" s="2">
        <v>39753</v>
      </c>
    </row>
    <row r="49" spans="2:2" ht="15" x14ac:dyDescent="0.2">
      <c r="B49" s="2">
        <v>39766</v>
      </c>
    </row>
    <row r="50" spans="2:2" ht="15" x14ac:dyDescent="0.2">
      <c r="B50" s="2">
        <v>39806</v>
      </c>
    </row>
    <row r="51" spans="2:2" ht="15" x14ac:dyDescent="0.2">
      <c r="B51" s="2">
        <v>39813</v>
      </c>
    </row>
    <row r="52" spans="2:2" ht="15" x14ac:dyDescent="0.2">
      <c r="B52" s="2">
        <v>39854</v>
      </c>
    </row>
    <row r="53" spans="2:2" ht="15" x14ac:dyDescent="0.2">
      <c r="B53" s="2">
        <v>39855</v>
      </c>
    </row>
    <row r="54" spans="2:2" ht="15" x14ac:dyDescent="0.2">
      <c r="B54" s="2">
        <v>39900</v>
      </c>
    </row>
    <row r="55" spans="2:2" ht="15" x14ac:dyDescent="0.2">
      <c r="B55" s="2">
        <v>39923</v>
      </c>
    </row>
    <row r="56" spans="2:2" ht="15" x14ac:dyDescent="0.2">
      <c r="B56" s="2">
        <v>39933</v>
      </c>
    </row>
    <row r="57" spans="2:2" ht="15" x14ac:dyDescent="0.2">
      <c r="B57" s="2">
        <v>39962</v>
      </c>
    </row>
    <row r="58" spans="2:2" ht="15" x14ac:dyDescent="0.2">
      <c r="B58" s="2">
        <v>40062</v>
      </c>
    </row>
    <row r="59" spans="2:2" ht="15" x14ac:dyDescent="0.2">
      <c r="B59" s="2">
        <v>40097</v>
      </c>
    </row>
    <row r="60" spans="2:2" ht="15" x14ac:dyDescent="0.2">
      <c r="B60" s="2">
        <v>40118</v>
      </c>
    </row>
    <row r="61" spans="2:2" ht="15" x14ac:dyDescent="0.2">
      <c r="B61" s="2">
        <v>40131</v>
      </c>
    </row>
    <row r="62" spans="2:2" ht="15" x14ac:dyDescent="0.2">
      <c r="B62" s="2">
        <v>40171</v>
      </c>
    </row>
    <row r="63" spans="2:2" ht="15" x14ac:dyDescent="0.2">
      <c r="B63" s="2">
        <v>40178</v>
      </c>
    </row>
    <row r="64" spans="2:2" ht="15" x14ac:dyDescent="0.2">
      <c r="B64" s="2">
        <v>40239</v>
      </c>
    </row>
    <row r="65" spans="2:2" ht="15" x14ac:dyDescent="0.2">
      <c r="B65" s="2">
        <v>40240</v>
      </c>
    </row>
    <row r="66" spans="2:2" ht="15" x14ac:dyDescent="0.2">
      <c r="B66" s="2">
        <v>40285</v>
      </c>
    </row>
    <row r="67" spans="2:2" ht="15" x14ac:dyDescent="0.2">
      <c r="B67" s="2">
        <v>40288</v>
      </c>
    </row>
    <row r="68" spans="2:2" ht="15" x14ac:dyDescent="0.2">
      <c r="B68" s="2">
        <v>40298</v>
      </c>
    </row>
    <row r="69" spans="2:2" ht="15" x14ac:dyDescent="0.2">
      <c r="B69" s="2">
        <v>40347</v>
      </c>
    </row>
    <row r="70" spans="2:2" ht="15" x14ac:dyDescent="0.2">
      <c r="B70" s="2">
        <v>40427</v>
      </c>
    </row>
    <row r="71" spans="2:2" ht="15" x14ac:dyDescent="0.2">
      <c r="B71" s="2">
        <v>40462</v>
      </c>
    </row>
    <row r="72" spans="2:2" ht="15" x14ac:dyDescent="0.2">
      <c r="B72" s="2">
        <v>40483</v>
      </c>
    </row>
    <row r="73" spans="2:2" ht="15" x14ac:dyDescent="0.2">
      <c r="B73" s="2">
        <v>40496</v>
      </c>
    </row>
    <row r="74" spans="2:2" ht="15" x14ac:dyDescent="0.2">
      <c r="B74" s="2">
        <v>40536</v>
      </c>
    </row>
    <row r="75" spans="2:2" ht="15" x14ac:dyDescent="0.2">
      <c r="B75" s="2">
        <v>40543</v>
      </c>
    </row>
    <row r="76" spans="2:2" ht="15" x14ac:dyDescent="0.2">
      <c r="B76" s="2">
        <v>40589</v>
      </c>
    </row>
    <row r="77" spans="2:2" ht="15" x14ac:dyDescent="0.2">
      <c r="B77" s="2">
        <v>40590</v>
      </c>
    </row>
    <row r="78" spans="2:2" ht="15" x14ac:dyDescent="0.2">
      <c r="B78" s="2">
        <v>40635</v>
      </c>
    </row>
    <row r="79" spans="2:2" ht="15" x14ac:dyDescent="0.2">
      <c r="B79" s="2">
        <v>40653</v>
      </c>
    </row>
    <row r="80" spans="2:2" ht="15" x14ac:dyDescent="0.2">
      <c r="B80" s="2">
        <v>40663</v>
      </c>
    </row>
    <row r="81" spans="2:2" ht="15" x14ac:dyDescent="0.2">
      <c r="B81" s="2">
        <v>40697</v>
      </c>
    </row>
    <row r="82" spans="2:2" ht="15" x14ac:dyDescent="0.2">
      <c r="B82" s="2">
        <v>40792</v>
      </c>
    </row>
    <row r="83" spans="2:2" ht="15" x14ac:dyDescent="0.2">
      <c r="B83" s="2">
        <v>40827</v>
      </c>
    </row>
    <row r="84" spans="2:2" ht="15" x14ac:dyDescent="0.2">
      <c r="B84" s="2">
        <v>40848</v>
      </c>
    </row>
    <row r="85" spans="2:2" ht="15" x14ac:dyDescent="0.2">
      <c r="B85" s="2">
        <v>40861</v>
      </c>
    </row>
    <row r="86" spans="2:2" ht="15" x14ac:dyDescent="0.2">
      <c r="B86" s="2">
        <v>40901</v>
      </c>
    </row>
    <row r="87" spans="2:2" ht="15" x14ac:dyDescent="0.2">
      <c r="B87" s="2">
        <v>40908</v>
      </c>
    </row>
    <row r="88" spans="2:2" ht="15" x14ac:dyDescent="0.2">
      <c r="B88" s="2">
        <v>40946</v>
      </c>
    </row>
    <row r="89" spans="2:2" ht="15" x14ac:dyDescent="0.2">
      <c r="B89" s="2">
        <v>40947</v>
      </c>
    </row>
    <row r="90" spans="2:2" ht="15" x14ac:dyDescent="0.2">
      <c r="B90" s="2">
        <v>40992</v>
      </c>
    </row>
    <row r="91" spans="2:2" ht="15" x14ac:dyDescent="0.2">
      <c r="B91" s="2">
        <v>41019</v>
      </c>
    </row>
    <row r="92" spans="2:2" ht="15" x14ac:dyDescent="0.2">
      <c r="B92" s="2">
        <v>41029</v>
      </c>
    </row>
    <row r="93" spans="2:2" ht="15" x14ac:dyDescent="0.2">
      <c r="B93" s="2">
        <v>41054</v>
      </c>
    </row>
    <row r="94" spans="2:2" ht="15" x14ac:dyDescent="0.2">
      <c r="B94" s="2">
        <v>41158</v>
      </c>
    </row>
    <row r="95" spans="2:2" ht="15" x14ac:dyDescent="0.2">
      <c r="B95" s="2">
        <v>41193</v>
      </c>
    </row>
    <row r="96" spans="2:2" ht="15" x14ac:dyDescent="0.2">
      <c r="B96" s="2">
        <v>41214</v>
      </c>
    </row>
    <row r="97" spans="2:2" ht="15" x14ac:dyDescent="0.2">
      <c r="B97" s="2">
        <v>41227</v>
      </c>
    </row>
    <row r="98" spans="2:2" ht="15" x14ac:dyDescent="0.2">
      <c r="B98" s="2">
        <v>41267</v>
      </c>
    </row>
    <row r="99" spans="2:2" ht="15" x14ac:dyDescent="0.2">
      <c r="B99" s="2">
        <v>41274</v>
      </c>
    </row>
    <row r="100" spans="2:2" ht="15" x14ac:dyDescent="0.2">
      <c r="B100" s="2">
        <v>41331</v>
      </c>
    </row>
    <row r="101" spans="2:2" ht="15" x14ac:dyDescent="0.2">
      <c r="B101" s="2">
        <v>41332</v>
      </c>
    </row>
    <row r="102" spans="2:2" ht="15" x14ac:dyDescent="0.2">
      <c r="B102" s="2">
        <v>41377</v>
      </c>
    </row>
    <row r="103" spans="2:2" ht="15" x14ac:dyDescent="0.2">
      <c r="B103" s="2">
        <v>41384</v>
      </c>
    </row>
    <row r="104" spans="2:2" ht="15" x14ac:dyDescent="0.2">
      <c r="B104" s="2">
        <v>41394</v>
      </c>
    </row>
    <row r="105" spans="2:2" ht="15" x14ac:dyDescent="0.2">
      <c r="B105" s="2">
        <v>41439</v>
      </c>
    </row>
    <row r="106" spans="2:2" ht="15" x14ac:dyDescent="0.2">
      <c r="B106" s="2">
        <v>41523</v>
      </c>
    </row>
    <row r="107" spans="2:2" ht="15" x14ac:dyDescent="0.2">
      <c r="B107" s="2">
        <v>41558</v>
      </c>
    </row>
    <row r="108" spans="2:2" ht="15" x14ac:dyDescent="0.2">
      <c r="B108" s="2">
        <v>41579</v>
      </c>
    </row>
    <row r="109" spans="2:2" ht="15" x14ac:dyDescent="0.2">
      <c r="B109" s="2">
        <v>41592</v>
      </c>
    </row>
    <row r="110" spans="2:2" ht="15" x14ac:dyDescent="0.2">
      <c r="B110" s="2">
        <v>41632</v>
      </c>
    </row>
    <row r="111" spans="2:2" ht="15" x14ac:dyDescent="0.2">
      <c r="B111" s="2">
        <v>41639</v>
      </c>
    </row>
    <row r="112" spans="2:2" ht="15" x14ac:dyDescent="0.2">
      <c r="B112" s="2">
        <v>41681</v>
      </c>
    </row>
    <row r="113" spans="2:2" ht="15" x14ac:dyDescent="0.2">
      <c r="B113" s="2">
        <v>41682</v>
      </c>
    </row>
    <row r="114" spans="2:2" ht="15" x14ac:dyDescent="0.2">
      <c r="B114" s="2">
        <v>41727</v>
      </c>
    </row>
    <row r="115" spans="2:2" ht="15" x14ac:dyDescent="0.2">
      <c r="B115" s="2">
        <v>41749</v>
      </c>
    </row>
    <row r="116" spans="2:2" ht="15" x14ac:dyDescent="0.2">
      <c r="B116" s="2">
        <v>41759</v>
      </c>
    </row>
    <row r="117" spans="2:2" ht="15" x14ac:dyDescent="0.2">
      <c r="B117" s="2">
        <v>41789</v>
      </c>
    </row>
    <row r="118" spans="2:2" ht="15" x14ac:dyDescent="0.2">
      <c r="B118" s="2">
        <v>41888</v>
      </c>
    </row>
    <row r="119" spans="2:2" ht="15" x14ac:dyDescent="0.2">
      <c r="B119" s="2">
        <v>41923</v>
      </c>
    </row>
    <row r="120" spans="2:2" ht="15" x14ac:dyDescent="0.2">
      <c r="B120" s="2">
        <v>41944</v>
      </c>
    </row>
    <row r="121" spans="2:2" ht="15" x14ac:dyDescent="0.2">
      <c r="B121" s="2">
        <v>41957</v>
      </c>
    </row>
    <row r="122" spans="2:2" ht="15" x14ac:dyDescent="0.2">
      <c r="B122" s="2">
        <v>41997</v>
      </c>
    </row>
    <row r="123" spans="2:2" ht="15" x14ac:dyDescent="0.2">
      <c r="B123" s="2">
        <v>42004</v>
      </c>
    </row>
    <row r="124" spans="2:2" ht="15" x14ac:dyDescent="0.2">
      <c r="B124" s="2">
        <v>42066</v>
      </c>
    </row>
    <row r="125" spans="2:2" ht="15" x14ac:dyDescent="0.2">
      <c r="B125" s="2">
        <v>42067</v>
      </c>
    </row>
    <row r="126" spans="2:2" ht="15" x14ac:dyDescent="0.2">
      <c r="B126" s="2">
        <v>42112</v>
      </c>
    </row>
    <row r="127" spans="2:2" ht="15" x14ac:dyDescent="0.2">
      <c r="B127" s="2">
        <v>42114</v>
      </c>
    </row>
    <row r="128" spans="2:2" ht="15" x14ac:dyDescent="0.2">
      <c r="B128" s="2">
        <v>42124</v>
      </c>
    </row>
    <row r="129" spans="2:2" ht="15" x14ac:dyDescent="0.2">
      <c r="B129" s="2">
        <v>42174</v>
      </c>
    </row>
    <row r="130" spans="2:2" ht="15" x14ac:dyDescent="0.2">
      <c r="B130" s="2">
        <v>42253</v>
      </c>
    </row>
    <row r="131" spans="2:2" ht="15" x14ac:dyDescent="0.2">
      <c r="B131" s="2">
        <v>42288</v>
      </c>
    </row>
    <row r="132" spans="2:2" ht="15" x14ac:dyDescent="0.2">
      <c r="B132" s="2">
        <v>42309</v>
      </c>
    </row>
    <row r="133" spans="2:2" ht="15" x14ac:dyDescent="0.2">
      <c r="B133" s="2">
        <v>42322</v>
      </c>
    </row>
    <row r="134" spans="2:2" ht="15" x14ac:dyDescent="0.2">
      <c r="B134" s="2">
        <v>42362</v>
      </c>
    </row>
    <row r="135" spans="2:2" ht="15" x14ac:dyDescent="0.2">
      <c r="B135" s="2">
        <v>42369</v>
      </c>
    </row>
    <row r="136" spans="2:2" ht="15" x14ac:dyDescent="0.2">
      <c r="B136" s="2">
        <v>42423</v>
      </c>
    </row>
    <row r="137" spans="2:2" ht="15" x14ac:dyDescent="0.2">
      <c r="B137" s="2">
        <v>42424</v>
      </c>
    </row>
    <row r="138" spans="2:2" ht="15" x14ac:dyDescent="0.2">
      <c r="B138" s="2">
        <v>42469</v>
      </c>
    </row>
    <row r="139" spans="2:2" ht="15" x14ac:dyDescent="0.2">
      <c r="B139" s="2">
        <v>42480</v>
      </c>
    </row>
    <row r="140" spans="2:2" ht="15" x14ac:dyDescent="0.2">
      <c r="B140" s="2">
        <v>42490</v>
      </c>
    </row>
    <row r="141" spans="2:2" ht="15" x14ac:dyDescent="0.2">
      <c r="B141" s="2">
        <v>42531</v>
      </c>
    </row>
    <row r="142" spans="2:2" ht="15" x14ac:dyDescent="0.2">
      <c r="B142" s="2">
        <v>42619</v>
      </c>
    </row>
    <row r="143" spans="2:2" ht="15" x14ac:dyDescent="0.2">
      <c r="B143" s="2">
        <v>42654</v>
      </c>
    </row>
    <row r="144" spans="2:2" ht="15" x14ac:dyDescent="0.2">
      <c r="B144" s="2">
        <v>42675</v>
      </c>
    </row>
    <row r="145" spans="2:2" ht="15" x14ac:dyDescent="0.2">
      <c r="B145" s="2">
        <v>42688</v>
      </c>
    </row>
    <row r="146" spans="2:2" ht="15" x14ac:dyDescent="0.2">
      <c r="B146" s="2">
        <v>42728</v>
      </c>
    </row>
    <row r="147" spans="2:2" ht="15" x14ac:dyDescent="0.2">
      <c r="B147" s="2">
        <v>42735</v>
      </c>
    </row>
    <row r="148" spans="2:2" ht="15" x14ac:dyDescent="0.2">
      <c r="B148" s="2">
        <v>42780</v>
      </c>
    </row>
    <row r="149" spans="2:2" ht="15" x14ac:dyDescent="0.2">
      <c r="B149" s="2">
        <v>42781</v>
      </c>
    </row>
    <row r="150" spans="2:2" ht="15" x14ac:dyDescent="0.2">
      <c r="B150" s="2">
        <v>42826</v>
      </c>
    </row>
    <row r="151" spans="2:2" ht="15" x14ac:dyDescent="0.2">
      <c r="B151" s="2">
        <v>42845</v>
      </c>
    </row>
    <row r="152" spans="2:2" ht="15" x14ac:dyDescent="0.2">
      <c r="B152" s="2">
        <v>42855</v>
      </c>
    </row>
    <row r="153" spans="2:2" ht="15" x14ac:dyDescent="0.2">
      <c r="B153" s="2">
        <v>42888</v>
      </c>
    </row>
    <row r="154" spans="2:2" ht="15" x14ac:dyDescent="0.2">
      <c r="B154" s="2">
        <v>42984</v>
      </c>
    </row>
    <row r="155" spans="2:2" ht="15" x14ac:dyDescent="0.2">
      <c r="B155" s="2">
        <v>43019</v>
      </c>
    </row>
    <row r="156" spans="2:2" ht="15" x14ac:dyDescent="0.2">
      <c r="B156" s="2">
        <v>43040</v>
      </c>
    </row>
    <row r="157" spans="2:2" ht="15" x14ac:dyDescent="0.2">
      <c r="B157" s="2">
        <v>43053</v>
      </c>
    </row>
    <row r="158" spans="2:2" ht="15" x14ac:dyDescent="0.2">
      <c r="B158" s="2">
        <v>43093</v>
      </c>
    </row>
    <row r="159" spans="2:2" ht="15" x14ac:dyDescent="0.2">
      <c r="B159" s="2">
        <v>43100</v>
      </c>
    </row>
    <row r="160" spans="2:2" ht="15" x14ac:dyDescent="0.2">
      <c r="B160" s="2">
        <v>43158</v>
      </c>
    </row>
    <row r="161" spans="2:2" ht="15" x14ac:dyDescent="0.2">
      <c r="B161" s="2">
        <v>43159</v>
      </c>
    </row>
    <row r="162" spans="2:2" ht="15" x14ac:dyDescent="0.2">
      <c r="B162" s="2">
        <v>43204</v>
      </c>
    </row>
    <row r="163" spans="2:2" ht="15" x14ac:dyDescent="0.2">
      <c r="B163" s="2">
        <v>43210</v>
      </c>
    </row>
    <row r="164" spans="2:2" ht="15" x14ac:dyDescent="0.2">
      <c r="B164" s="2">
        <v>43220</v>
      </c>
    </row>
    <row r="165" spans="2:2" ht="15" x14ac:dyDescent="0.2">
      <c r="B165" s="2">
        <v>43266</v>
      </c>
    </row>
    <row r="166" spans="2:2" ht="15" x14ac:dyDescent="0.2">
      <c r="B166" s="2">
        <v>43349</v>
      </c>
    </row>
    <row r="167" spans="2:2" ht="15" x14ac:dyDescent="0.2">
      <c r="B167" s="2">
        <v>43384</v>
      </c>
    </row>
    <row r="168" spans="2:2" ht="15" x14ac:dyDescent="0.2">
      <c r="B168" s="2">
        <v>43405</v>
      </c>
    </row>
    <row r="169" spans="2:2" ht="15" x14ac:dyDescent="0.2">
      <c r="B169" s="2">
        <v>43418</v>
      </c>
    </row>
    <row r="170" spans="2:2" ht="15" x14ac:dyDescent="0.2">
      <c r="B170" s="2">
        <v>43458</v>
      </c>
    </row>
    <row r="171" spans="2:2" ht="15" x14ac:dyDescent="0.2">
      <c r="B171" s="2">
        <v>43465</v>
      </c>
    </row>
    <row r="172" spans="2:2" ht="15" x14ac:dyDescent="0.2">
      <c r="B172" s="2">
        <v>43515</v>
      </c>
    </row>
    <row r="173" spans="2:2" ht="15" x14ac:dyDescent="0.2">
      <c r="B173" s="2">
        <v>43516</v>
      </c>
    </row>
    <row r="174" spans="2:2" ht="15" x14ac:dyDescent="0.2">
      <c r="B174" s="2">
        <v>43561</v>
      </c>
    </row>
    <row r="175" spans="2:2" ht="15" x14ac:dyDescent="0.2">
      <c r="B175" s="2">
        <v>43575</v>
      </c>
    </row>
    <row r="176" spans="2:2" ht="15" x14ac:dyDescent="0.2">
      <c r="B176" s="2">
        <v>43585</v>
      </c>
    </row>
    <row r="177" spans="2:2" ht="15" x14ac:dyDescent="0.2">
      <c r="B177" s="2">
        <v>43623</v>
      </c>
    </row>
    <row r="178" spans="2:2" ht="15" x14ac:dyDescent="0.2">
      <c r="B178" s="2">
        <v>43714</v>
      </c>
    </row>
    <row r="179" spans="2:2" ht="15" x14ac:dyDescent="0.2">
      <c r="B179" s="2">
        <v>43749</v>
      </c>
    </row>
    <row r="180" spans="2:2" ht="15" x14ac:dyDescent="0.2">
      <c r="B180" s="2">
        <v>43770</v>
      </c>
    </row>
    <row r="181" spans="2:2" ht="15" x14ac:dyDescent="0.2">
      <c r="B181" s="2">
        <v>43783</v>
      </c>
    </row>
    <row r="182" spans="2:2" ht="15" x14ac:dyDescent="0.2">
      <c r="B182" s="2">
        <v>43823</v>
      </c>
    </row>
    <row r="183" spans="2:2" ht="15" x14ac:dyDescent="0.2">
      <c r="B183" s="2">
        <v>43830</v>
      </c>
    </row>
    <row r="184" spans="2:2" ht="15" x14ac:dyDescent="0.2">
      <c r="B184" s="2">
        <v>43872</v>
      </c>
    </row>
    <row r="185" spans="2:2" ht="15" x14ac:dyDescent="0.2">
      <c r="B185" s="2">
        <v>43873</v>
      </c>
    </row>
    <row r="186" spans="2:2" ht="15" x14ac:dyDescent="0.2">
      <c r="B186" s="2">
        <v>43918</v>
      </c>
    </row>
    <row r="187" spans="2:2" ht="15" x14ac:dyDescent="0.2">
      <c r="B187" s="2">
        <v>43941</v>
      </c>
    </row>
    <row r="188" spans="2:2" ht="15" x14ac:dyDescent="0.2">
      <c r="B188" s="2">
        <v>43951</v>
      </c>
    </row>
    <row r="189" spans="2:2" ht="15" x14ac:dyDescent="0.2">
      <c r="B189" s="2">
        <v>43980</v>
      </c>
    </row>
    <row r="190" spans="2:2" ht="15" x14ac:dyDescent="0.2">
      <c r="B190" s="2">
        <v>44080</v>
      </c>
    </row>
    <row r="191" spans="2:2" ht="15" x14ac:dyDescent="0.2">
      <c r="B191" s="2">
        <v>44115</v>
      </c>
    </row>
    <row r="192" spans="2:2" ht="15" x14ac:dyDescent="0.2">
      <c r="B192" s="2">
        <v>44136</v>
      </c>
    </row>
    <row r="193" spans="2:2" ht="15" x14ac:dyDescent="0.2">
      <c r="B193" s="2">
        <v>44149</v>
      </c>
    </row>
    <row r="194" spans="2:2" ht="15" x14ac:dyDescent="0.2">
      <c r="B194" s="2">
        <v>44154</v>
      </c>
    </row>
    <row r="195" spans="2:2" ht="15" x14ac:dyDescent="0.2">
      <c r="B195" s="2">
        <v>44189</v>
      </c>
    </row>
    <row r="196" spans="2:2" ht="15" x14ac:dyDescent="0.2">
      <c r="B196" s="2">
        <v>44196</v>
      </c>
    </row>
    <row r="197" spans="2:2" ht="15" x14ac:dyDescent="0.2">
      <c r="B197" s="2">
        <v>44257</v>
      </c>
    </row>
    <row r="198" spans="2:2" ht="15" x14ac:dyDescent="0.2">
      <c r="B198" s="2">
        <v>44258</v>
      </c>
    </row>
    <row r="199" spans="2:2" ht="15" x14ac:dyDescent="0.2">
      <c r="B199" s="2">
        <v>44303</v>
      </c>
    </row>
    <row r="200" spans="2:2" ht="15" x14ac:dyDescent="0.2">
      <c r="B200" s="2">
        <v>44306</v>
      </c>
    </row>
    <row r="201" spans="2:2" ht="15" x14ac:dyDescent="0.2">
      <c r="B201" s="2">
        <v>44316</v>
      </c>
    </row>
    <row r="202" spans="2:2" ht="15" x14ac:dyDescent="0.2">
      <c r="B202" s="2">
        <v>44365</v>
      </c>
    </row>
    <row r="203" spans="2:2" ht="15" x14ac:dyDescent="0.2">
      <c r="B203" s="2">
        <v>44445</v>
      </c>
    </row>
    <row r="204" spans="2:2" ht="15" x14ac:dyDescent="0.2">
      <c r="B204" s="2">
        <v>44480</v>
      </c>
    </row>
    <row r="205" spans="2:2" ht="15" x14ac:dyDescent="0.2">
      <c r="B205" s="2">
        <v>44501</v>
      </c>
    </row>
    <row r="206" spans="2:2" ht="15" x14ac:dyDescent="0.2">
      <c r="B206" s="2">
        <v>44514</v>
      </c>
    </row>
    <row r="207" spans="2:2" ht="15" x14ac:dyDescent="0.2">
      <c r="B207" s="2">
        <v>44519</v>
      </c>
    </row>
    <row r="208" spans="2:2" ht="15" x14ac:dyDescent="0.2">
      <c r="B208" s="2">
        <v>44554</v>
      </c>
    </row>
    <row r="209" spans="2:2" ht="15" x14ac:dyDescent="0.2">
      <c r="B209" s="2">
        <v>44561</v>
      </c>
    </row>
    <row r="210" spans="2:2" ht="15" x14ac:dyDescent="0.2">
      <c r="B210" s="2">
        <v>44607</v>
      </c>
    </row>
    <row r="211" spans="2:2" ht="15" x14ac:dyDescent="0.2">
      <c r="B211" s="2">
        <v>44608</v>
      </c>
    </row>
    <row r="212" spans="2:2" ht="15" x14ac:dyDescent="0.2">
      <c r="B212" s="2">
        <v>44653</v>
      </c>
    </row>
    <row r="213" spans="2:2" ht="15" x14ac:dyDescent="0.2">
      <c r="B213" s="2">
        <v>44671</v>
      </c>
    </row>
    <row r="214" spans="2:2" ht="15" x14ac:dyDescent="0.2">
      <c r="B214" s="2">
        <v>44681</v>
      </c>
    </row>
    <row r="215" spans="2:2" ht="15" x14ac:dyDescent="0.2">
      <c r="B215" s="2">
        <v>44715</v>
      </c>
    </row>
    <row r="216" spans="2:2" ht="15" x14ac:dyDescent="0.2">
      <c r="B216" s="2">
        <v>44810</v>
      </c>
    </row>
    <row r="217" spans="2:2" ht="15" x14ac:dyDescent="0.2">
      <c r="B217" s="2">
        <v>44845</v>
      </c>
    </row>
    <row r="218" spans="2:2" ht="15" x14ac:dyDescent="0.2">
      <c r="B218" s="2">
        <v>44866</v>
      </c>
    </row>
    <row r="219" spans="2:2" ht="15" x14ac:dyDescent="0.2">
      <c r="B219" s="2">
        <v>44879</v>
      </c>
    </row>
    <row r="220" spans="2:2" ht="15" x14ac:dyDescent="0.2">
      <c r="B220" s="2">
        <v>44884</v>
      </c>
    </row>
    <row r="221" spans="2:2" ht="15" x14ac:dyDescent="0.2">
      <c r="B221" s="2">
        <v>44919</v>
      </c>
    </row>
    <row r="222" spans="2:2" ht="15" x14ac:dyDescent="0.2">
      <c r="B222" s="2">
        <v>44926</v>
      </c>
    </row>
    <row r="223" spans="2:2" ht="15" x14ac:dyDescent="0.2">
      <c r="B223" s="2">
        <v>44964</v>
      </c>
    </row>
    <row r="224" spans="2:2" ht="15" x14ac:dyDescent="0.2">
      <c r="B224" s="2">
        <v>44965</v>
      </c>
    </row>
    <row r="225" spans="2:2" ht="15" x14ac:dyDescent="0.2">
      <c r="B225" s="2">
        <v>45010</v>
      </c>
    </row>
    <row r="226" spans="2:2" ht="15" x14ac:dyDescent="0.2">
      <c r="B226" s="2">
        <v>45036</v>
      </c>
    </row>
    <row r="227" spans="2:2" ht="15" x14ac:dyDescent="0.2">
      <c r="B227" s="2">
        <v>45046</v>
      </c>
    </row>
    <row r="228" spans="2:2" ht="15" x14ac:dyDescent="0.2">
      <c r="B228" s="2">
        <v>45072</v>
      </c>
    </row>
    <row r="229" spans="2:2" ht="15" x14ac:dyDescent="0.2">
      <c r="B229" s="2">
        <v>45175</v>
      </c>
    </row>
    <row r="230" spans="2:2" ht="15" x14ac:dyDescent="0.2">
      <c r="B230" s="2">
        <v>45210</v>
      </c>
    </row>
    <row r="231" spans="2:2" ht="15" x14ac:dyDescent="0.2">
      <c r="B231" s="2">
        <v>45231</v>
      </c>
    </row>
    <row r="232" spans="2:2" ht="15" x14ac:dyDescent="0.2">
      <c r="B232" s="2">
        <v>45244</v>
      </c>
    </row>
    <row r="233" spans="2:2" ht="15" x14ac:dyDescent="0.2">
      <c r="B233" s="2">
        <v>45249</v>
      </c>
    </row>
    <row r="234" spans="2:2" ht="15" x14ac:dyDescent="0.2">
      <c r="B234" s="2">
        <v>45284</v>
      </c>
    </row>
    <row r="235" spans="2:2" ht="15" x14ac:dyDescent="0.2">
      <c r="B235" s="2">
        <v>45291</v>
      </c>
    </row>
    <row r="236" spans="2:2" ht="15" x14ac:dyDescent="0.2">
      <c r="B236" s="2">
        <v>45349</v>
      </c>
    </row>
    <row r="237" spans="2:2" ht="15" x14ac:dyDescent="0.2">
      <c r="B237" s="2">
        <v>45350</v>
      </c>
    </row>
    <row r="238" spans="2:2" ht="15" x14ac:dyDescent="0.2">
      <c r="B238" s="2">
        <v>45395</v>
      </c>
    </row>
    <row r="239" spans="2:2" ht="15" x14ac:dyDescent="0.2">
      <c r="B239" s="2">
        <v>45402</v>
      </c>
    </row>
    <row r="240" spans="2:2" ht="15" x14ac:dyDescent="0.2">
      <c r="B240" s="2">
        <v>45412</v>
      </c>
    </row>
    <row r="241" spans="2:2" ht="15" x14ac:dyDescent="0.2">
      <c r="B241" s="2">
        <v>45457</v>
      </c>
    </row>
    <row r="242" spans="2:2" ht="15" x14ac:dyDescent="0.2">
      <c r="B242" s="2">
        <v>45541</v>
      </c>
    </row>
    <row r="243" spans="2:2" ht="15" x14ac:dyDescent="0.2">
      <c r="B243" s="2">
        <v>45576</v>
      </c>
    </row>
    <row r="244" spans="2:2" ht="15" x14ac:dyDescent="0.2">
      <c r="B244" s="2">
        <v>45597</v>
      </c>
    </row>
    <row r="245" spans="2:2" ht="15" x14ac:dyDescent="0.2">
      <c r="B245" s="2">
        <v>45610</v>
      </c>
    </row>
    <row r="246" spans="2:2" ht="15" x14ac:dyDescent="0.2">
      <c r="B246" s="2">
        <v>45615</v>
      </c>
    </row>
    <row r="247" spans="2:2" ht="15" x14ac:dyDescent="0.2">
      <c r="B247" s="2">
        <v>45650</v>
      </c>
    </row>
    <row r="248" spans="2:2" ht="15" x14ac:dyDescent="0.2">
      <c r="B248" s="2">
        <v>45657</v>
      </c>
    </row>
    <row r="249" spans="2:2" ht="15" x14ac:dyDescent="0.2">
      <c r="B249" s="2">
        <v>45699</v>
      </c>
    </row>
    <row r="250" spans="2:2" ht="15" x14ac:dyDescent="0.2">
      <c r="B250" s="2">
        <v>45700</v>
      </c>
    </row>
    <row r="251" spans="2:2" ht="15" x14ac:dyDescent="0.2">
      <c r="B251" s="2">
        <v>45745</v>
      </c>
    </row>
    <row r="252" spans="2:2" ht="15" x14ac:dyDescent="0.2">
      <c r="B252" s="2">
        <v>45767</v>
      </c>
    </row>
    <row r="253" spans="2:2" ht="15" x14ac:dyDescent="0.2">
      <c r="B253" s="2">
        <v>45777</v>
      </c>
    </row>
    <row r="254" spans="2:2" ht="15" x14ac:dyDescent="0.2">
      <c r="B254" s="2">
        <v>45807</v>
      </c>
    </row>
    <row r="255" spans="2:2" ht="15" x14ac:dyDescent="0.2">
      <c r="B255" s="2">
        <v>45906</v>
      </c>
    </row>
    <row r="256" spans="2:2" ht="15" x14ac:dyDescent="0.2">
      <c r="B256" s="2">
        <v>45941</v>
      </c>
    </row>
    <row r="257" spans="2:2" ht="15" x14ac:dyDescent="0.2">
      <c r="B257" s="2">
        <v>45962</v>
      </c>
    </row>
    <row r="258" spans="2:2" ht="15" x14ac:dyDescent="0.2">
      <c r="B258" s="2">
        <v>45975</v>
      </c>
    </row>
    <row r="259" spans="2:2" ht="15" x14ac:dyDescent="0.2">
      <c r="B259" s="2">
        <v>45980</v>
      </c>
    </row>
    <row r="260" spans="2:2" ht="15" x14ac:dyDescent="0.2">
      <c r="B260" s="2">
        <v>46015</v>
      </c>
    </row>
    <row r="261" spans="2:2" ht="15" x14ac:dyDescent="0.2">
      <c r="B261" s="2">
        <v>46022</v>
      </c>
    </row>
    <row r="262" spans="2:2" ht="15" x14ac:dyDescent="0.2">
      <c r="B262" s="2">
        <v>46084</v>
      </c>
    </row>
    <row r="263" spans="2:2" ht="15" x14ac:dyDescent="0.2">
      <c r="B263" s="2">
        <v>46085</v>
      </c>
    </row>
    <row r="264" spans="2:2" ht="15" x14ac:dyDescent="0.2">
      <c r="B264" s="2">
        <v>46130</v>
      </c>
    </row>
    <row r="265" spans="2:2" ht="15" x14ac:dyDescent="0.2">
      <c r="B265" s="2">
        <v>46132</v>
      </c>
    </row>
    <row r="266" spans="2:2" ht="15" x14ac:dyDescent="0.2">
      <c r="B266" s="2">
        <v>46142</v>
      </c>
    </row>
    <row r="267" spans="2:2" ht="15" x14ac:dyDescent="0.2">
      <c r="B267" s="2">
        <v>46192</v>
      </c>
    </row>
    <row r="268" spans="2:2" ht="15" x14ac:dyDescent="0.2">
      <c r="B268" s="2">
        <v>46271</v>
      </c>
    </row>
    <row r="269" spans="2:2" ht="15" x14ac:dyDescent="0.2">
      <c r="B269" s="2">
        <v>46306</v>
      </c>
    </row>
    <row r="270" spans="2:2" ht="15" x14ac:dyDescent="0.2">
      <c r="B270" s="2">
        <v>46327</v>
      </c>
    </row>
    <row r="271" spans="2:2" ht="15" x14ac:dyDescent="0.2">
      <c r="B271" s="2">
        <v>46340</v>
      </c>
    </row>
    <row r="272" spans="2:2" ht="15" x14ac:dyDescent="0.2">
      <c r="B272" s="2">
        <v>46345</v>
      </c>
    </row>
    <row r="273" spans="2:2" ht="15" x14ac:dyDescent="0.2">
      <c r="B273" s="2">
        <v>46380</v>
      </c>
    </row>
    <row r="274" spans="2:2" ht="15" x14ac:dyDescent="0.2">
      <c r="B274" s="2">
        <v>46387</v>
      </c>
    </row>
    <row r="275" spans="2:2" ht="15" x14ac:dyDescent="0.2">
      <c r="B275" s="2">
        <v>46441</v>
      </c>
    </row>
    <row r="276" spans="2:2" ht="15" x14ac:dyDescent="0.2">
      <c r="B276" s="2">
        <v>46442</v>
      </c>
    </row>
    <row r="277" spans="2:2" ht="15" x14ac:dyDescent="0.2">
      <c r="B277" s="2">
        <v>46487</v>
      </c>
    </row>
    <row r="278" spans="2:2" ht="15" x14ac:dyDescent="0.2">
      <c r="B278" s="2">
        <v>46497</v>
      </c>
    </row>
    <row r="279" spans="2:2" ht="15" x14ac:dyDescent="0.2">
      <c r="B279" s="2">
        <v>46507</v>
      </c>
    </row>
    <row r="280" spans="2:2" ht="15" x14ac:dyDescent="0.2">
      <c r="B280" s="2">
        <v>46549</v>
      </c>
    </row>
    <row r="281" spans="2:2" ht="15" x14ac:dyDescent="0.2">
      <c r="B281" s="2">
        <v>46636</v>
      </c>
    </row>
    <row r="282" spans="2:2" ht="15" x14ac:dyDescent="0.2">
      <c r="B282" s="2">
        <v>46671</v>
      </c>
    </row>
    <row r="283" spans="2:2" ht="15" x14ac:dyDescent="0.2">
      <c r="B283" s="2">
        <v>46692</v>
      </c>
    </row>
    <row r="284" spans="2:2" ht="15" x14ac:dyDescent="0.2">
      <c r="B284" s="2">
        <v>46705</v>
      </c>
    </row>
    <row r="285" spans="2:2" ht="15" x14ac:dyDescent="0.2">
      <c r="B285" s="2">
        <v>46710</v>
      </c>
    </row>
    <row r="286" spans="2:2" ht="15" x14ac:dyDescent="0.2">
      <c r="B286" s="2">
        <v>46745</v>
      </c>
    </row>
    <row r="287" spans="2:2" ht="15" x14ac:dyDescent="0.2">
      <c r="B287" s="2">
        <v>46752</v>
      </c>
    </row>
    <row r="288" spans="2:2" ht="15" x14ac:dyDescent="0.2">
      <c r="B288" s="2">
        <v>46791</v>
      </c>
    </row>
    <row r="289" spans="2:2" ht="15" x14ac:dyDescent="0.2">
      <c r="B289" s="2">
        <v>46792</v>
      </c>
    </row>
    <row r="290" spans="2:2" ht="15" x14ac:dyDescent="0.2">
      <c r="B290" s="2">
        <v>46837</v>
      </c>
    </row>
    <row r="291" spans="2:2" ht="15" x14ac:dyDescent="0.2">
      <c r="B291" s="2">
        <v>46863</v>
      </c>
    </row>
    <row r="292" spans="2:2" ht="15" x14ac:dyDescent="0.2">
      <c r="B292" s="2">
        <v>46873</v>
      </c>
    </row>
    <row r="293" spans="2:2" ht="15" x14ac:dyDescent="0.2">
      <c r="B293" s="2">
        <v>46899</v>
      </c>
    </row>
    <row r="294" spans="2:2" ht="15" x14ac:dyDescent="0.2">
      <c r="B294" s="2">
        <v>47002</v>
      </c>
    </row>
    <row r="295" spans="2:2" ht="15" x14ac:dyDescent="0.2">
      <c r="B295" s="2">
        <v>47037</v>
      </c>
    </row>
    <row r="296" spans="2:2" ht="15" x14ac:dyDescent="0.2">
      <c r="B296" s="2">
        <v>47058</v>
      </c>
    </row>
    <row r="297" spans="2:2" ht="15" x14ac:dyDescent="0.2">
      <c r="B297" s="2">
        <v>47071</v>
      </c>
    </row>
    <row r="298" spans="2:2" ht="15" x14ac:dyDescent="0.2">
      <c r="B298" s="2">
        <v>47076</v>
      </c>
    </row>
    <row r="299" spans="2:2" ht="15" x14ac:dyDescent="0.2">
      <c r="B299" s="2">
        <v>47111</v>
      </c>
    </row>
    <row r="300" spans="2:2" ht="15" x14ac:dyDescent="0.2">
      <c r="B300" s="2">
        <v>47118</v>
      </c>
    </row>
    <row r="301" spans="2:2" ht="15" x14ac:dyDescent="0.2">
      <c r="B301" s="2">
        <v>47176</v>
      </c>
    </row>
    <row r="302" spans="2:2" ht="15" x14ac:dyDescent="0.2">
      <c r="B302" s="2">
        <v>47177</v>
      </c>
    </row>
    <row r="303" spans="2:2" ht="15" x14ac:dyDescent="0.2">
      <c r="B303" s="2">
        <v>47222</v>
      </c>
    </row>
    <row r="304" spans="2:2" ht="15" x14ac:dyDescent="0.2">
      <c r="B304" s="2">
        <v>47228</v>
      </c>
    </row>
    <row r="305" spans="2:2" ht="15" x14ac:dyDescent="0.2">
      <c r="B305" s="2">
        <v>47238</v>
      </c>
    </row>
    <row r="306" spans="2:2" ht="15" x14ac:dyDescent="0.2">
      <c r="B306" s="2">
        <v>47284</v>
      </c>
    </row>
    <row r="307" spans="2:2" ht="15" x14ac:dyDescent="0.2">
      <c r="B307" s="2">
        <v>47367</v>
      </c>
    </row>
    <row r="308" spans="2:2" ht="15" x14ac:dyDescent="0.2">
      <c r="B308" s="2">
        <v>47402</v>
      </c>
    </row>
    <row r="309" spans="2:2" ht="15" x14ac:dyDescent="0.2">
      <c r="B309" s="2">
        <v>47423</v>
      </c>
    </row>
    <row r="310" spans="2:2" ht="15" x14ac:dyDescent="0.2">
      <c r="B310" s="2">
        <v>47436</v>
      </c>
    </row>
    <row r="311" spans="2:2" ht="15" x14ac:dyDescent="0.2">
      <c r="B311" s="2">
        <v>47441</v>
      </c>
    </row>
    <row r="312" spans="2:2" ht="15" x14ac:dyDescent="0.2">
      <c r="B312" s="2">
        <v>47476</v>
      </c>
    </row>
    <row r="313" spans="2:2" ht="15" x14ac:dyDescent="0.2">
      <c r="B313" s="2">
        <v>47483</v>
      </c>
    </row>
    <row r="314" spans="2:2" ht="15" x14ac:dyDescent="0.2">
      <c r="B314" s="2">
        <v>47533</v>
      </c>
    </row>
    <row r="315" spans="2:2" ht="15" x14ac:dyDescent="0.2">
      <c r="B315" s="2">
        <v>47534</v>
      </c>
    </row>
    <row r="316" spans="2:2" ht="15" x14ac:dyDescent="0.2">
      <c r="B316" s="2">
        <v>47579</v>
      </c>
    </row>
    <row r="317" spans="2:2" ht="15" x14ac:dyDescent="0.2">
      <c r="B317" s="2">
        <v>47593</v>
      </c>
    </row>
    <row r="318" spans="2:2" ht="15" x14ac:dyDescent="0.2">
      <c r="B318" s="2">
        <v>47603</v>
      </c>
    </row>
    <row r="319" spans="2:2" ht="15" x14ac:dyDescent="0.2">
      <c r="B319" s="2">
        <v>47641</v>
      </c>
    </row>
    <row r="320" spans="2:2" ht="15" x14ac:dyDescent="0.2">
      <c r="B320" s="2">
        <v>47732</v>
      </c>
    </row>
    <row r="321" spans="2:2" ht="15" x14ac:dyDescent="0.2">
      <c r="B321" s="2">
        <v>47767</v>
      </c>
    </row>
    <row r="322" spans="2:2" ht="15" x14ac:dyDescent="0.2">
      <c r="B322" s="2">
        <v>47788</v>
      </c>
    </row>
    <row r="323" spans="2:2" ht="15" x14ac:dyDescent="0.2">
      <c r="B323" s="2">
        <v>47801</v>
      </c>
    </row>
    <row r="324" spans="2:2" ht="15" x14ac:dyDescent="0.2">
      <c r="B324" s="2">
        <v>47806</v>
      </c>
    </row>
    <row r="325" spans="2:2" ht="15" x14ac:dyDescent="0.2">
      <c r="B325" s="2">
        <v>47841</v>
      </c>
    </row>
    <row r="326" spans="2:2" ht="15" x14ac:dyDescent="0.2">
      <c r="B326" s="2">
        <v>47848</v>
      </c>
    </row>
    <row r="327" spans="2:2" ht="15" x14ac:dyDescent="0.2">
      <c r="B327" s="2">
        <v>47883</v>
      </c>
    </row>
    <row r="328" spans="2:2" ht="15" x14ac:dyDescent="0.2">
      <c r="B328" s="2">
        <v>47884</v>
      </c>
    </row>
    <row r="329" spans="2:2" ht="15" x14ac:dyDescent="0.2">
      <c r="B329" s="2">
        <v>47929</v>
      </c>
    </row>
    <row r="330" spans="2:2" ht="15" x14ac:dyDescent="0.2">
      <c r="B330" s="2">
        <v>47958</v>
      </c>
    </row>
    <row r="331" spans="2:2" ht="15" x14ac:dyDescent="0.2">
      <c r="B331" s="2">
        <v>47968</v>
      </c>
    </row>
    <row r="332" spans="2:2" ht="15" x14ac:dyDescent="0.2">
      <c r="B332" s="2">
        <v>47991</v>
      </c>
    </row>
    <row r="333" spans="2:2" ht="15" x14ac:dyDescent="0.2">
      <c r="B333" s="2">
        <v>48097</v>
      </c>
    </row>
    <row r="334" spans="2:2" ht="15" x14ac:dyDescent="0.2">
      <c r="B334" s="2">
        <v>48132</v>
      </c>
    </row>
    <row r="335" spans="2:2" ht="15" x14ac:dyDescent="0.2">
      <c r="B335" s="2">
        <v>48153</v>
      </c>
    </row>
    <row r="336" spans="2:2" ht="15" x14ac:dyDescent="0.2">
      <c r="B336" s="2">
        <v>48166</v>
      </c>
    </row>
    <row r="337" spans="2:2" ht="15" x14ac:dyDescent="0.2">
      <c r="B337" s="2">
        <v>48171</v>
      </c>
    </row>
    <row r="338" spans="2:2" ht="15" x14ac:dyDescent="0.2">
      <c r="B338" s="2">
        <v>48206</v>
      </c>
    </row>
    <row r="339" spans="2:2" ht="15" x14ac:dyDescent="0.2">
      <c r="B339" s="2">
        <v>48213</v>
      </c>
    </row>
    <row r="340" spans="2:2" ht="15" x14ac:dyDescent="0.2">
      <c r="B340" s="2">
        <v>48268</v>
      </c>
    </row>
    <row r="341" spans="2:2" ht="15" x14ac:dyDescent="0.2">
      <c r="B341" s="2">
        <v>48269</v>
      </c>
    </row>
    <row r="342" spans="2:2" ht="15" x14ac:dyDescent="0.2">
      <c r="B342" s="2">
        <v>48314</v>
      </c>
    </row>
    <row r="343" spans="2:2" ht="15" x14ac:dyDescent="0.2">
      <c r="B343" s="2">
        <v>48324</v>
      </c>
    </row>
    <row r="344" spans="2:2" ht="15" x14ac:dyDescent="0.2">
      <c r="B344" s="2">
        <v>48334</v>
      </c>
    </row>
    <row r="345" spans="2:2" ht="15" x14ac:dyDescent="0.2">
      <c r="B345" s="2">
        <v>48376</v>
      </c>
    </row>
    <row r="346" spans="2:2" ht="15" x14ac:dyDescent="0.2">
      <c r="B346" s="2">
        <v>48463</v>
      </c>
    </row>
    <row r="347" spans="2:2" ht="15" x14ac:dyDescent="0.2">
      <c r="B347" s="2">
        <v>48498</v>
      </c>
    </row>
    <row r="348" spans="2:2" ht="15" x14ac:dyDescent="0.2">
      <c r="B348" s="2">
        <v>48519</v>
      </c>
    </row>
    <row r="349" spans="2:2" ht="15" x14ac:dyDescent="0.2">
      <c r="B349" s="2">
        <v>48532</v>
      </c>
    </row>
    <row r="350" spans="2:2" ht="15" x14ac:dyDescent="0.2">
      <c r="B350" s="2">
        <v>48537</v>
      </c>
    </row>
    <row r="351" spans="2:2" ht="15" x14ac:dyDescent="0.2">
      <c r="B351" s="2">
        <v>48572</v>
      </c>
    </row>
    <row r="352" spans="2:2" ht="15" x14ac:dyDescent="0.2">
      <c r="B352" s="2">
        <v>48579</v>
      </c>
    </row>
    <row r="353" spans="2:2" ht="15" x14ac:dyDescent="0.2">
      <c r="B353" s="2">
        <v>48625</v>
      </c>
    </row>
    <row r="354" spans="2:2" ht="15" x14ac:dyDescent="0.2">
      <c r="B354" s="2">
        <v>48626</v>
      </c>
    </row>
    <row r="355" spans="2:2" ht="15" x14ac:dyDescent="0.2">
      <c r="B355" s="2">
        <v>48671</v>
      </c>
    </row>
    <row r="356" spans="2:2" ht="15" x14ac:dyDescent="0.2">
      <c r="B356" s="2">
        <v>48689</v>
      </c>
    </row>
    <row r="357" spans="2:2" ht="15" x14ac:dyDescent="0.2">
      <c r="B357" s="2">
        <v>48699</v>
      </c>
    </row>
    <row r="358" spans="2:2" ht="15" x14ac:dyDescent="0.2">
      <c r="B358" s="2">
        <v>48733</v>
      </c>
    </row>
    <row r="359" spans="2:2" ht="15" x14ac:dyDescent="0.2">
      <c r="B359" s="2">
        <v>48828</v>
      </c>
    </row>
    <row r="360" spans="2:2" ht="15" x14ac:dyDescent="0.2">
      <c r="B360" s="2">
        <v>48863</v>
      </c>
    </row>
    <row r="361" spans="2:2" ht="15" x14ac:dyDescent="0.2">
      <c r="B361" s="2">
        <v>48884</v>
      </c>
    </row>
    <row r="362" spans="2:2" ht="15" x14ac:dyDescent="0.2">
      <c r="B362" s="2">
        <v>48897</v>
      </c>
    </row>
    <row r="363" spans="2:2" ht="15" x14ac:dyDescent="0.2">
      <c r="B363" s="2">
        <v>48902</v>
      </c>
    </row>
    <row r="364" spans="2:2" ht="15" x14ac:dyDescent="0.2">
      <c r="B364" s="2">
        <v>48937</v>
      </c>
    </row>
    <row r="365" spans="2:2" ht="15" x14ac:dyDescent="0.2">
      <c r="B365" s="2">
        <v>48944</v>
      </c>
    </row>
    <row r="366" spans="2:2" ht="15" x14ac:dyDescent="0.2">
      <c r="B366" s="2">
        <v>49010</v>
      </c>
    </row>
    <row r="367" spans="2:2" ht="15" x14ac:dyDescent="0.2">
      <c r="B367" s="2">
        <v>49011</v>
      </c>
    </row>
    <row r="368" spans="2:2" ht="15" x14ac:dyDescent="0.2">
      <c r="B368" s="2">
        <v>49054</v>
      </c>
    </row>
    <row r="369" spans="2:2" ht="15" x14ac:dyDescent="0.2">
      <c r="B369" s="2">
        <v>49056</v>
      </c>
    </row>
    <row r="370" spans="2:2" ht="15" x14ac:dyDescent="0.2">
      <c r="B370" s="2">
        <v>49064</v>
      </c>
    </row>
    <row r="371" spans="2:2" ht="15" x14ac:dyDescent="0.2">
      <c r="B371" s="2">
        <v>49118</v>
      </c>
    </row>
    <row r="372" spans="2:2" ht="15" x14ac:dyDescent="0.2">
      <c r="B372" s="2">
        <v>49193</v>
      </c>
    </row>
    <row r="373" spans="2:2" ht="15" x14ac:dyDescent="0.2">
      <c r="B373" s="2">
        <v>49228</v>
      </c>
    </row>
    <row r="374" spans="2:2" ht="15" x14ac:dyDescent="0.2">
      <c r="B374" s="2">
        <v>49249</v>
      </c>
    </row>
    <row r="375" spans="2:2" ht="15" x14ac:dyDescent="0.2">
      <c r="B375" s="2">
        <v>49262</v>
      </c>
    </row>
    <row r="376" spans="2:2" ht="15" x14ac:dyDescent="0.2">
      <c r="B376" s="2">
        <v>49267</v>
      </c>
    </row>
    <row r="377" spans="2:2" ht="15" x14ac:dyDescent="0.2">
      <c r="B377" s="2">
        <v>49302</v>
      </c>
    </row>
    <row r="378" spans="2:2" ht="15" x14ac:dyDescent="0.2">
      <c r="B378" s="2">
        <v>49309</v>
      </c>
    </row>
    <row r="379" spans="2:2" ht="15" x14ac:dyDescent="0.2">
      <c r="B379" s="2">
        <v>49360</v>
      </c>
    </row>
    <row r="380" spans="2:2" ht="15" x14ac:dyDescent="0.2">
      <c r="B380" s="2">
        <v>49361</v>
      </c>
    </row>
    <row r="381" spans="2:2" ht="15" x14ac:dyDescent="0.2">
      <c r="B381" s="2">
        <v>49406</v>
      </c>
    </row>
    <row r="382" spans="2:2" ht="15" x14ac:dyDescent="0.2">
      <c r="B382" s="2">
        <v>49419</v>
      </c>
    </row>
    <row r="383" spans="2:2" ht="15" x14ac:dyDescent="0.2">
      <c r="B383" s="2">
        <v>49429</v>
      </c>
    </row>
    <row r="384" spans="2:2" ht="15" x14ac:dyDescent="0.2">
      <c r="B384" s="2">
        <v>49468</v>
      </c>
    </row>
    <row r="385" spans="2:2" ht="15" x14ac:dyDescent="0.2">
      <c r="B385" s="2">
        <v>49558</v>
      </c>
    </row>
    <row r="386" spans="2:2" ht="15" x14ac:dyDescent="0.2">
      <c r="B386" s="2">
        <v>49593</v>
      </c>
    </row>
    <row r="387" spans="2:2" ht="15" x14ac:dyDescent="0.2">
      <c r="B387" s="2">
        <v>49614</v>
      </c>
    </row>
    <row r="388" spans="2:2" ht="15" x14ac:dyDescent="0.2">
      <c r="B388" s="2">
        <v>49627</v>
      </c>
    </row>
    <row r="389" spans="2:2" ht="15" x14ac:dyDescent="0.2">
      <c r="B389" s="2">
        <v>49632</v>
      </c>
    </row>
    <row r="390" spans="2:2" ht="15" x14ac:dyDescent="0.2">
      <c r="B390" s="2">
        <v>49667</v>
      </c>
    </row>
    <row r="391" spans="2:2" ht="15" x14ac:dyDescent="0.2">
      <c r="B391" s="2">
        <v>49674</v>
      </c>
    </row>
    <row r="392" spans="2:2" ht="15" x14ac:dyDescent="0.2">
      <c r="B392" s="2">
        <v>49717</v>
      </c>
    </row>
    <row r="393" spans="2:2" ht="15" x14ac:dyDescent="0.2">
      <c r="B393" s="2">
        <v>49718</v>
      </c>
    </row>
    <row r="394" spans="2:2" ht="15" x14ac:dyDescent="0.2">
      <c r="B394" s="2">
        <v>49763</v>
      </c>
    </row>
    <row r="395" spans="2:2" ht="15" x14ac:dyDescent="0.2">
      <c r="B395" s="2">
        <v>49785</v>
      </c>
    </row>
    <row r="396" spans="2:2" ht="15" x14ac:dyDescent="0.2">
      <c r="B396" s="2">
        <v>49795</v>
      </c>
    </row>
    <row r="397" spans="2:2" ht="15" x14ac:dyDescent="0.2">
      <c r="B397" s="2">
        <v>49825</v>
      </c>
    </row>
    <row r="398" spans="2:2" ht="15" x14ac:dyDescent="0.2">
      <c r="B398" s="2">
        <v>49924</v>
      </c>
    </row>
    <row r="399" spans="2:2" ht="15" x14ac:dyDescent="0.2">
      <c r="B399" s="2">
        <v>49959</v>
      </c>
    </row>
    <row r="400" spans="2:2" ht="15" x14ac:dyDescent="0.2">
      <c r="B400" s="2">
        <v>49980</v>
      </c>
    </row>
    <row r="401" spans="2:2" ht="15" x14ac:dyDescent="0.2">
      <c r="B401" s="2">
        <v>49993</v>
      </c>
    </row>
    <row r="402" spans="2:2" ht="15" x14ac:dyDescent="0.2">
      <c r="B402" s="2">
        <v>49998</v>
      </c>
    </row>
    <row r="403" spans="2:2" ht="15" x14ac:dyDescent="0.2">
      <c r="B403" s="2">
        <v>50033</v>
      </c>
    </row>
    <row r="404" spans="2:2" ht="15" x14ac:dyDescent="0.2">
      <c r="B404" s="2">
        <v>50040</v>
      </c>
    </row>
    <row r="405" spans="2:2" ht="15" x14ac:dyDescent="0.2">
      <c r="B405" s="2">
        <v>50102</v>
      </c>
    </row>
    <row r="406" spans="2:2" ht="15" x14ac:dyDescent="0.2">
      <c r="B406" s="2">
        <v>50103</v>
      </c>
    </row>
    <row r="407" spans="2:2" ht="15" x14ac:dyDescent="0.2">
      <c r="B407" s="2">
        <v>50148</v>
      </c>
    </row>
    <row r="408" spans="2:2" ht="15" x14ac:dyDescent="0.2">
      <c r="B408" s="2">
        <v>50150</v>
      </c>
    </row>
    <row r="409" spans="2:2" ht="15" x14ac:dyDescent="0.2">
      <c r="B409" s="2">
        <v>50160</v>
      </c>
    </row>
    <row r="410" spans="2:2" ht="15" x14ac:dyDescent="0.2">
      <c r="B410" s="2">
        <v>50210</v>
      </c>
    </row>
    <row r="411" spans="2:2" ht="15" x14ac:dyDescent="0.2">
      <c r="B411" s="2">
        <v>50289</v>
      </c>
    </row>
    <row r="412" spans="2:2" ht="15" x14ac:dyDescent="0.2">
      <c r="B412" s="2">
        <v>50324</v>
      </c>
    </row>
    <row r="413" spans="2:2" ht="15" x14ac:dyDescent="0.2">
      <c r="B413" s="2">
        <v>50345</v>
      </c>
    </row>
    <row r="414" spans="2:2" ht="15" x14ac:dyDescent="0.2">
      <c r="B414" s="2">
        <v>50358</v>
      </c>
    </row>
    <row r="415" spans="2:2" ht="15" x14ac:dyDescent="0.2">
      <c r="B415" s="2">
        <v>50363</v>
      </c>
    </row>
    <row r="416" spans="2:2" ht="15" x14ac:dyDescent="0.2">
      <c r="B416" s="2">
        <v>50398</v>
      </c>
    </row>
    <row r="417" spans="2:2" ht="15" x14ac:dyDescent="0.2">
      <c r="B417" s="2">
        <v>50405</v>
      </c>
    </row>
    <row r="418" spans="2:2" ht="15" x14ac:dyDescent="0.2">
      <c r="B418" s="2">
        <v>50452</v>
      </c>
    </row>
    <row r="419" spans="2:2" ht="15" x14ac:dyDescent="0.2">
      <c r="B419" s="2">
        <v>50453</v>
      </c>
    </row>
    <row r="420" spans="2:2" ht="15" x14ac:dyDescent="0.2">
      <c r="B420" s="2">
        <v>50498</v>
      </c>
    </row>
    <row r="421" spans="2:2" ht="15" x14ac:dyDescent="0.2">
      <c r="B421" s="2">
        <v>50515</v>
      </c>
    </row>
    <row r="422" spans="2:2" ht="15" x14ac:dyDescent="0.2">
      <c r="B422" s="2">
        <v>50525</v>
      </c>
    </row>
    <row r="423" spans="2:2" ht="15" x14ac:dyDescent="0.2">
      <c r="B423" s="2">
        <v>50560</v>
      </c>
    </row>
    <row r="424" spans="2:2" ht="15" x14ac:dyDescent="0.2">
      <c r="B424" s="2">
        <v>50654</v>
      </c>
    </row>
    <row r="425" spans="2:2" ht="15" x14ac:dyDescent="0.2">
      <c r="B425" s="2">
        <v>50689</v>
      </c>
    </row>
    <row r="426" spans="2:2" ht="15" x14ac:dyDescent="0.2">
      <c r="B426" s="2">
        <v>50710</v>
      </c>
    </row>
    <row r="427" spans="2:2" ht="15" x14ac:dyDescent="0.2">
      <c r="B427" s="2">
        <v>50723</v>
      </c>
    </row>
    <row r="428" spans="2:2" ht="15" x14ac:dyDescent="0.2">
      <c r="B428" s="2">
        <v>50728</v>
      </c>
    </row>
    <row r="429" spans="2:2" ht="15" x14ac:dyDescent="0.2">
      <c r="B429" s="2">
        <v>50763</v>
      </c>
    </row>
    <row r="430" spans="2:2" ht="15" x14ac:dyDescent="0.2">
      <c r="B430" s="2">
        <v>50770</v>
      </c>
    </row>
    <row r="431" spans="2:2" ht="15" x14ac:dyDescent="0.2">
      <c r="B431" s="2">
        <v>50809</v>
      </c>
    </row>
    <row r="432" spans="2:2" ht="15" x14ac:dyDescent="0.2">
      <c r="B432" s="2">
        <v>50810</v>
      </c>
    </row>
    <row r="433" spans="2:2" ht="15" x14ac:dyDescent="0.2">
      <c r="B433" s="2">
        <v>50855</v>
      </c>
    </row>
    <row r="434" spans="2:2" ht="15" x14ac:dyDescent="0.2">
      <c r="B434" s="2">
        <v>50880</v>
      </c>
    </row>
    <row r="435" spans="2:2" ht="15" x14ac:dyDescent="0.2">
      <c r="B435" s="2">
        <v>50890</v>
      </c>
    </row>
    <row r="436" spans="2:2" ht="15" x14ac:dyDescent="0.2">
      <c r="B436" s="2">
        <v>50917</v>
      </c>
    </row>
    <row r="437" spans="2:2" ht="15" x14ac:dyDescent="0.2">
      <c r="B437" s="2">
        <v>51019</v>
      </c>
    </row>
    <row r="438" spans="2:2" ht="15" x14ac:dyDescent="0.2">
      <c r="B438" s="2">
        <v>51054</v>
      </c>
    </row>
    <row r="439" spans="2:2" ht="15" x14ac:dyDescent="0.2">
      <c r="B439" s="2">
        <v>51075</v>
      </c>
    </row>
    <row r="440" spans="2:2" ht="15" x14ac:dyDescent="0.2">
      <c r="B440" s="2">
        <v>51088</v>
      </c>
    </row>
    <row r="441" spans="2:2" ht="15" x14ac:dyDescent="0.2">
      <c r="B441" s="2">
        <v>51093</v>
      </c>
    </row>
    <row r="442" spans="2:2" ht="15" x14ac:dyDescent="0.2">
      <c r="B442" s="2">
        <v>51128</v>
      </c>
    </row>
    <row r="443" spans="2:2" ht="15" x14ac:dyDescent="0.2">
      <c r="B443" s="2">
        <v>51135</v>
      </c>
    </row>
    <row r="444" spans="2:2" ht="15" x14ac:dyDescent="0.2">
      <c r="B444" s="2">
        <v>51194</v>
      </c>
    </row>
    <row r="445" spans="2:2" ht="15" x14ac:dyDescent="0.2">
      <c r="B445" s="2">
        <v>51195</v>
      </c>
    </row>
    <row r="446" spans="2:2" ht="15" x14ac:dyDescent="0.2">
      <c r="B446" s="2">
        <v>51240</v>
      </c>
    </row>
    <row r="447" spans="2:2" ht="15" x14ac:dyDescent="0.2">
      <c r="B447" s="2">
        <v>51246</v>
      </c>
    </row>
    <row r="448" spans="2:2" ht="15" x14ac:dyDescent="0.2">
      <c r="B448" s="2">
        <v>51256</v>
      </c>
    </row>
    <row r="449" spans="2:2" ht="15" x14ac:dyDescent="0.2">
      <c r="B449" s="2">
        <v>51302</v>
      </c>
    </row>
    <row r="450" spans="2:2" ht="15" x14ac:dyDescent="0.2">
      <c r="B450" s="2">
        <v>51385</v>
      </c>
    </row>
    <row r="451" spans="2:2" ht="15" x14ac:dyDescent="0.2">
      <c r="B451" s="2">
        <v>51420</v>
      </c>
    </row>
    <row r="452" spans="2:2" ht="15" x14ac:dyDescent="0.2">
      <c r="B452" s="2">
        <v>51441</v>
      </c>
    </row>
    <row r="453" spans="2:2" ht="15" x14ac:dyDescent="0.2">
      <c r="B453" s="2">
        <v>51454</v>
      </c>
    </row>
    <row r="454" spans="2:2" ht="15" x14ac:dyDescent="0.2">
      <c r="B454" s="2">
        <v>51459</v>
      </c>
    </row>
    <row r="455" spans="2:2" ht="15" x14ac:dyDescent="0.2">
      <c r="B455" s="2">
        <v>51494</v>
      </c>
    </row>
    <row r="456" spans="2:2" ht="15" x14ac:dyDescent="0.2">
      <c r="B456" s="2">
        <v>51501</v>
      </c>
    </row>
    <row r="457" spans="2:2" ht="15" x14ac:dyDescent="0.2">
      <c r="B457" s="2">
        <v>51551</v>
      </c>
    </row>
    <row r="458" spans="2:2" ht="15" x14ac:dyDescent="0.2">
      <c r="B458" s="2">
        <v>51552</v>
      </c>
    </row>
    <row r="459" spans="2:2" ht="15" x14ac:dyDescent="0.2">
      <c r="B459" s="2">
        <v>51597</v>
      </c>
    </row>
    <row r="460" spans="2:2" ht="15" x14ac:dyDescent="0.2">
      <c r="B460" s="2">
        <v>51611</v>
      </c>
    </row>
    <row r="461" spans="2:2" ht="15" x14ac:dyDescent="0.2">
      <c r="B461" s="2">
        <v>51621</v>
      </c>
    </row>
    <row r="462" spans="2:2" ht="15" x14ac:dyDescent="0.2">
      <c r="B462" s="2">
        <v>51659</v>
      </c>
    </row>
    <row r="463" spans="2:2" ht="15" x14ac:dyDescent="0.2">
      <c r="B463" s="2">
        <v>51750</v>
      </c>
    </row>
    <row r="464" spans="2:2" ht="15" x14ac:dyDescent="0.2">
      <c r="B464" s="2">
        <v>51785</v>
      </c>
    </row>
    <row r="465" spans="2:2" ht="15" x14ac:dyDescent="0.2">
      <c r="B465" s="2">
        <v>51806</v>
      </c>
    </row>
    <row r="466" spans="2:2" ht="15" x14ac:dyDescent="0.2">
      <c r="B466" s="2">
        <v>51819</v>
      </c>
    </row>
    <row r="467" spans="2:2" ht="15" x14ac:dyDescent="0.2">
      <c r="B467" s="2">
        <v>51824</v>
      </c>
    </row>
    <row r="468" spans="2:2" ht="15" x14ac:dyDescent="0.2">
      <c r="B468" s="2">
        <v>51859</v>
      </c>
    </row>
    <row r="469" spans="2:2" ht="15" x14ac:dyDescent="0.2">
      <c r="B469" s="2">
        <v>51866</v>
      </c>
    </row>
    <row r="470" spans="2:2" ht="15" x14ac:dyDescent="0.2">
      <c r="B470" s="2">
        <v>51901</v>
      </c>
    </row>
    <row r="471" spans="2:2" ht="15" x14ac:dyDescent="0.2">
      <c r="B471" s="2">
        <v>51902</v>
      </c>
    </row>
    <row r="472" spans="2:2" ht="15" x14ac:dyDescent="0.2">
      <c r="B472" s="2">
        <v>51947</v>
      </c>
    </row>
    <row r="473" spans="2:2" ht="15" x14ac:dyDescent="0.2">
      <c r="B473" s="2">
        <v>51976</v>
      </c>
    </row>
    <row r="474" spans="2:2" ht="15" x14ac:dyDescent="0.2">
      <c r="B474" s="2">
        <v>51986</v>
      </c>
    </row>
    <row r="475" spans="2:2" ht="15" x14ac:dyDescent="0.2">
      <c r="B475" s="2">
        <v>52009</v>
      </c>
    </row>
    <row r="476" spans="2:2" ht="15" x14ac:dyDescent="0.2">
      <c r="B476" s="2">
        <v>52115</v>
      </c>
    </row>
    <row r="477" spans="2:2" ht="15" x14ac:dyDescent="0.2">
      <c r="B477" s="2">
        <v>52150</v>
      </c>
    </row>
    <row r="478" spans="2:2" ht="15" x14ac:dyDescent="0.2">
      <c r="B478" s="2">
        <v>52171</v>
      </c>
    </row>
    <row r="479" spans="2:2" ht="15" x14ac:dyDescent="0.2">
      <c r="B479" s="2">
        <v>52184</v>
      </c>
    </row>
    <row r="480" spans="2:2" ht="15" x14ac:dyDescent="0.2">
      <c r="B480" s="2">
        <v>52189</v>
      </c>
    </row>
    <row r="481" spans="2:2" ht="15" x14ac:dyDescent="0.2">
      <c r="B481" s="2">
        <v>52224</v>
      </c>
    </row>
    <row r="482" spans="2:2" ht="15" x14ac:dyDescent="0.2">
      <c r="B482" s="2">
        <v>52231</v>
      </c>
    </row>
    <row r="483" spans="2:2" ht="15" x14ac:dyDescent="0.2">
      <c r="B483" s="2">
        <v>52286</v>
      </c>
    </row>
    <row r="484" spans="2:2" ht="15" x14ac:dyDescent="0.2">
      <c r="B484" s="2">
        <v>52287</v>
      </c>
    </row>
    <row r="485" spans="2:2" ht="15" x14ac:dyDescent="0.2">
      <c r="B485" s="2">
        <v>52332</v>
      </c>
    </row>
    <row r="486" spans="2:2" ht="15" x14ac:dyDescent="0.2">
      <c r="B486" s="2">
        <v>52341</v>
      </c>
    </row>
    <row r="487" spans="2:2" ht="15" x14ac:dyDescent="0.2">
      <c r="B487" s="2">
        <v>52351</v>
      </c>
    </row>
    <row r="488" spans="2:2" ht="15" x14ac:dyDescent="0.2">
      <c r="B488" s="2">
        <v>52394</v>
      </c>
    </row>
    <row r="489" spans="2:2" ht="15" x14ac:dyDescent="0.2">
      <c r="B489" s="2">
        <v>52480</v>
      </c>
    </row>
    <row r="490" spans="2:2" ht="15" x14ac:dyDescent="0.2">
      <c r="B490" s="2">
        <v>52515</v>
      </c>
    </row>
    <row r="491" spans="2:2" ht="15" x14ac:dyDescent="0.2">
      <c r="B491" s="2">
        <v>52536</v>
      </c>
    </row>
    <row r="492" spans="2:2" ht="15" x14ac:dyDescent="0.2">
      <c r="B492" s="2">
        <v>52549</v>
      </c>
    </row>
    <row r="493" spans="2:2" ht="15" x14ac:dyDescent="0.2">
      <c r="B493" s="2">
        <v>52554</v>
      </c>
    </row>
    <row r="494" spans="2:2" ht="15" x14ac:dyDescent="0.2">
      <c r="B494" s="2">
        <v>52589</v>
      </c>
    </row>
    <row r="495" spans="2:2" ht="15" x14ac:dyDescent="0.2">
      <c r="B495" s="2">
        <v>52596</v>
      </c>
    </row>
    <row r="496" spans="2:2" ht="15" x14ac:dyDescent="0.2">
      <c r="B496" s="2">
        <v>52643</v>
      </c>
    </row>
    <row r="497" spans="2:2" ht="15" x14ac:dyDescent="0.2">
      <c r="B497" s="2">
        <v>52644</v>
      </c>
    </row>
    <row r="498" spans="2:2" ht="15" x14ac:dyDescent="0.2">
      <c r="B498" s="2">
        <v>52689</v>
      </c>
    </row>
    <row r="499" spans="2:2" ht="15" x14ac:dyDescent="0.2">
      <c r="B499" s="2">
        <v>52707</v>
      </c>
    </row>
    <row r="500" spans="2:2" ht="15" x14ac:dyDescent="0.2">
      <c r="B500" s="2">
        <v>52717</v>
      </c>
    </row>
    <row r="501" spans="2:2" ht="15" x14ac:dyDescent="0.2">
      <c r="B501" s="2">
        <v>52751</v>
      </c>
    </row>
    <row r="502" spans="2:2" ht="15" x14ac:dyDescent="0.2">
      <c r="B502" s="2">
        <v>52846</v>
      </c>
    </row>
    <row r="503" spans="2:2" ht="15" x14ac:dyDescent="0.2">
      <c r="B503" s="2">
        <v>52881</v>
      </c>
    </row>
    <row r="504" spans="2:2" ht="15" x14ac:dyDescent="0.2">
      <c r="B504" s="2">
        <v>52902</v>
      </c>
    </row>
    <row r="505" spans="2:2" ht="15" x14ac:dyDescent="0.2">
      <c r="B505" s="2">
        <v>52915</v>
      </c>
    </row>
    <row r="506" spans="2:2" ht="15" x14ac:dyDescent="0.2">
      <c r="B506" s="2">
        <v>52920</v>
      </c>
    </row>
    <row r="507" spans="2:2" ht="15" x14ac:dyDescent="0.2">
      <c r="B507" s="2">
        <v>52955</v>
      </c>
    </row>
    <row r="508" spans="2:2" ht="15" x14ac:dyDescent="0.2">
      <c r="B508" s="2">
        <v>52962</v>
      </c>
    </row>
    <row r="509" spans="2:2" ht="15" x14ac:dyDescent="0.2">
      <c r="B509" s="2">
        <v>53028</v>
      </c>
    </row>
    <row r="510" spans="2:2" ht="15" x14ac:dyDescent="0.2">
      <c r="B510" s="2">
        <v>53029</v>
      </c>
    </row>
    <row r="511" spans="2:2" ht="15" x14ac:dyDescent="0.2">
      <c r="B511" s="2">
        <v>53072</v>
      </c>
    </row>
    <row r="512" spans="2:2" ht="15" x14ac:dyDescent="0.2">
      <c r="B512" s="2">
        <v>53074</v>
      </c>
    </row>
    <row r="513" spans="2:2" ht="15" x14ac:dyDescent="0.2">
      <c r="B513" s="2">
        <v>53082</v>
      </c>
    </row>
    <row r="514" spans="2:2" ht="15" x14ac:dyDescent="0.2">
      <c r="B514" s="2">
        <v>53136</v>
      </c>
    </row>
    <row r="515" spans="2:2" ht="15" x14ac:dyDescent="0.2">
      <c r="B515" s="2">
        <v>53211</v>
      </c>
    </row>
    <row r="516" spans="2:2" ht="15" x14ac:dyDescent="0.2">
      <c r="B516" s="2">
        <v>53246</v>
      </c>
    </row>
    <row r="517" spans="2:2" ht="15" x14ac:dyDescent="0.2">
      <c r="B517" s="2">
        <v>53267</v>
      </c>
    </row>
    <row r="518" spans="2:2" ht="15" x14ac:dyDescent="0.2">
      <c r="B518" s="2">
        <v>53280</v>
      </c>
    </row>
    <row r="519" spans="2:2" ht="15" x14ac:dyDescent="0.2">
      <c r="B519" s="2">
        <v>53285</v>
      </c>
    </row>
    <row r="520" spans="2:2" ht="15" x14ac:dyDescent="0.2">
      <c r="B520" s="2">
        <v>53320</v>
      </c>
    </row>
    <row r="521" spans="2:2" ht="15" x14ac:dyDescent="0.2">
      <c r="B521" s="2">
        <v>53327</v>
      </c>
    </row>
    <row r="522" spans="2:2" ht="15" x14ac:dyDescent="0.2">
      <c r="B522" s="2">
        <v>53378</v>
      </c>
    </row>
    <row r="523" spans="2:2" ht="15" x14ac:dyDescent="0.2">
      <c r="B523" s="2">
        <v>53379</v>
      </c>
    </row>
    <row r="524" spans="2:2" ht="15" x14ac:dyDescent="0.2">
      <c r="B524" s="2">
        <v>53424</v>
      </c>
    </row>
    <row r="525" spans="2:2" ht="15" x14ac:dyDescent="0.2">
      <c r="B525" s="2">
        <v>53437</v>
      </c>
    </row>
    <row r="526" spans="2:2" ht="15" x14ac:dyDescent="0.2">
      <c r="B526" s="2">
        <v>53447</v>
      </c>
    </row>
    <row r="527" spans="2:2" ht="15" x14ac:dyDescent="0.2">
      <c r="B527" s="2">
        <v>53486</v>
      </c>
    </row>
    <row r="528" spans="2:2" ht="15" x14ac:dyDescent="0.2">
      <c r="B528" s="2">
        <v>53576</v>
      </c>
    </row>
    <row r="529" spans="2:2" ht="15" x14ac:dyDescent="0.2">
      <c r="B529" s="2">
        <v>53611</v>
      </c>
    </row>
    <row r="530" spans="2:2" ht="15" x14ac:dyDescent="0.2">
      <c r="B530" s="2">
        <v>53632</v>
      </c>
    </row>
    <row r="531" spans="2:2" ht="15" x14ac:dyDescent="0.2">
      <c r="B531" s="2">
        <v>53645</v>
      </c>
    </row>
    <row r="532" spans="2:2" ht="15" x14ac:dyDescent="0.2">
      <c r="B532" s="2">
        <v>53650</v>
      </c>
    </row>
    <row r="533" spans="2:2" ht="15" x14ac:dyDescent="0.2">
      <c r="B533" s="2">
        <v>53685</v>
      </c>
    </row>
    <row r="534" spans="2:2" ht="15" x14ac:dyDescent="0.2">
      <c r="B534" s="2">
        <v>53692</v>
      </c>
    </row>
    <row r="535" spans="2:2" ht="15" x14ac:dyDescent="0.2">
      <c r="B535" s="2">
        <v>53735</v>
      </c>
    </row>
    <row r="536" spans="2:2" ht="15" x14ac:dyDescent="0.2">
      <c r="B536" s="2">
        <v>53736</v>
      </c>
    </row>
    <row r="537" spans="2:2" ht="15" x14ac:dyDescent="0.2">
      <c r="B537" s="2">
        <v>53781</v>
      </c>
    </row>
    <row r="538" spans="2:2" ht="15" x14ac:dyDescent="0.2">
      <c r="B538" s="2">
        <v>53802</v>
      </c>
    </row>
    <row r="539" spans="2:2" ht="15" x14ac:dyDescent="0.2">
      <c r="B539" s="2">
        <v>53812</v>
      </c>
    </row>
    <row r="540" spans="2:2" ht="15" x14ac:dyDescent="0.2">
      <c r="B540" s="2">
        <v>53843</v>
      </c>
    </row>
    <row r="541" spans="2:2" ht="15" x14ac:dyDescent="0.2">
      <c r="B541" s="2">
        <v>53941</v>
      </c>
    </row>
    <row r="542" spans="2:2" ht="15" x14ac:dyDescent="0.2">
      <c r="B542" s="2">
        <v>53976</v>
      </c>
    </row>
    <row r="543" spans="2:2" ht="15" x14ac:dyDescent="0.2">
      <c r="B543" s="2">
        <v>53997</v>
      </c>
    </row>
    <row r="544" spans="2:2" ht="15" x14ac:dyDescent="0.2">
      <c r="B544" s="2">
        <v>54010</v>
      </c>
    </row>
    <row r="545" spans="2:2" ht="15" x14ac:dyDescent="0.2">
      <c r="B545" s="2">
        <v>54015</v>
      </c>
    </row>
    <row r="546" spans="2:2" ht="15" x14ac:dyDescent="0.2">
      <c r="B546" s="2">
        <v>54050</v>
      </c>
    </row>
    <row r="547" spans="2:2" ht="15" x14ac:dyDescent="0.2">
      <c r="B547" s="2">
        <v>54057</v>
      </c>
    </row>
    <row r="548" spans="2:2" ht="15" x14ac:dyDescent="0.2">
      <c r="B548" s="2">
        <v>54120</v>
      </c>
    </row>
    <row r="549" spans="2:2" ht="15" x14ac:dyDescent="0.2">
      <c r="B549" s="2">
        <v>54121</v>
      </c>
    </row>
    <row r="550" spans="2:2" ht="15" x14ac:dyDescent="0.2">
      <c r="B550" s="2">
        <v>54166</v>
      </c>
    </row>
    <row r="551" spans="2:2" ht="15" x14ac:dyDescent="0.2">
      <c r="B551" s="2">
        <v>54168</v>
      </c>
    </row>
    <row r="552" spans="2:2" ht="15" x14ac:dyDescent="0.2">
      <c r="B552" s="2">
        <v>54178</v>
      </c>
    </row>
    <row r="553" spans="2:2" ht="15" x14ac:dyDescent="0.2">
      <c r="B553" s="2">
        <v>54228</v>
      </c>
    </row>
    <row r="554" spans="2:2" ht="15" x14ac:dyDescent="0.2">
      <c r="B554" s="2">
        <v>54307</v>
      </c>
    </row>
    <row r="555" spans="2:2" ht="15" x14ac:dyDescent="0.2">
      <c r="B555" s="2">
        <v>54342</v>
      </c>
    </row>
    <row r="556" spans="2:2" ht="15" x14ac:dyDescent="0.2">
      <c r="B556" s="2">
        <v>54363</v>
      </c>
    </row>
    <row r="557" spans="2:2" ht="15" x14ac:dyDescent="0.2">
      <c r="B557" s="2">
        <v>54376</v>
      </c>
    </row>
    <row r="558" spans="2:2" ht="15" x14ac:dyDescent="0.2">
      <c r="B558" s="2">
        <v>54381</v>
      </c>
    </row>
    <row r="559" spans="2:2" ht="15" x14ac:dyDescent="0.2">
      <c r="B559" s="2">
        <v>54416</v>
      </c>
    </row>
    <row r="560" spans="2:2" ht="15" x14ac:dyDescent="0.2">
      <c r="B560" s="2">
        <v>54423</v>
      </c>
    </row>
    <row r="561" spans="2:2" ht="15" x14ac:dyDescent="0.2">
      <c r="B561" s="2">
        <v>54470</v>
      </c>
    </row>
    <row r="562" spans="2:2" ht="15" x14ac:dyDescent="0.2">
      <c r="B562" s="2">
        <v>54471</v>
      </c>
    </row>
    <row r="563" spans="2:2" ht="15" x14ac:dyDescent="0.2">
      <c r="B563" s="2">
        <v>54516</v>
      </c>
    </row>
    <row r="564" spans="2:2" ht="15" x14ac:dyDescent="0.2">
      <c r="B564" s="2">
        <v>54533</v>
      </c>
    </row>
    <row r="565" spans="2:2" ht="15" x14ac:dyDescent="0.2">
      <c r="B565" s="2">
        <v>54543</v>
      </c>
    </row>
    <row r="566" spans="2:2" ht="15" x14ac:dyDescent="0.2">
      <c r="B566" s="2">
        <v>54578</v>
      </c>
    </row>
    <row r="567" spans="2:2" ht="15" x14ac:dyDescent="0.2">
      <c r="B567" s="2">
        <v>54672</v>
      </c>
    </row>
    <row r="568" spans="2:2" ht="15" x14ac:dyDescent="0.2">
      <c r="B568" s="2">
        <v>54707</v>
      </c>
    </row>
    <row r="569" spans="2:2" ht="15" x14ac:dyDescent="0.2">
      <c r="B569" s="2">
        <v>54728</v>
      </c>
    </row>
    <row r="570" spans="2:2" ht="15" x14ac:dyDescent="0.2">
      <c r="B570" s="2">
        <v>54741</v>
      </c>
    </row>
    <row r="571" spans="2:2" ht="15" x14ac:dyDescent="0.2">
      <c r="B571" s="2">
        <v>54746</v>
      </c>
    </row>
    <row r="572" spans="2:2" ht="15" x14ac:dyDescent="0.2">
      <c r="B572" s="2">
        <v>54781</v>
      </c>
    </row>
    <row r="573" spans="2:2" ht="15" x14ac:dyDescent="0.2">
      <c r="B573" s="2">
        <v>54788</v>
      </c>
    </row>
    <row r="574" spans="2:2" ht="15" x14ac:dyDescent="0.2">
      <c r="B574" s="2">
        <v>54827</v>
      </c>
    </row>
    <row r="575" spans="2:2" ht="15" x14ac:dyDescent="0.2">
      <c r="B575" s="2">
        <v>54828</v>
      </c>
    </row>
    <row r="576" spans="2:2" ht="15" x14ac:dyDescent="0.2">
      <c r="B576" s="2">
        <v>54873</v>
      </c>
    </row>
    <row r="577" spans="2:2" ht="15" x14ac:dyDescent="0.2">
      <c r="B577" s="2">
        <v>54898</v>
      </c>
    </row>
    <row r="578" spans="2:2" ht="15" x14ac:dyDescent="0.2">
      <c r="B578" s="2">
        <v>54908</v>
      </c>
    </row>
    <row r="579" spans="2:2" ht="15" x14ac:dyDescent="0.2">
      <c r="B579" s="2">
        <v>54935</v>
      </c>
    </row>
    <row r="580" spans="2:2" ht="15" x14ac:dyDescent="0.2">
      <c r="B580" s="2">
        <v>55037</v>
      </c>
    </row>
    <row r="581" spans="2:2" ht="15" x14ac:dyDescent="0.2">
      <c r="B581" s="2">
        <v>55072</v>
      </c>
    </row>
    <row r="582" spans="2:2" ht="15" x14ac:dyDescent="0.2">
      <c r="B582" s="2">
        <v>55093</v>
      </c>
    </row>
    <row r="583" spans="2:2" ht="15" x14ac:dyDescent="0.2">
      <c r="B583" s="2">
        <v>55106</v>
      </c>
    </row>
    <row r="584" spans="2:2" ht="15" x14ac:dyDescent="0.2">
      <c r="B584" s="2">
        <v>55111</v>
      </c>
    </row>
    <row r="585" spans="2:2" ht="15" x14ac:dyDescent="0.2">
      <c r="B585" s="2">
        <v>55146</v>
      </c>
    </row>
    <row r="586" spans="2:2" ht="15" x14ac:dyDescent="0.2">
      <c r="B586" s="2">
        <v>55153</v>
      </c>
    </row>
    <row r="587" spans="2:2" ht="15" x14ac:dyDescent="0.2">
      <c r="B587" s="2">
        <v>55212</v>
      </c>
    </row>
    <row r="588" spans="2:2" ht="15" x14ac:dyDescent="0.2">
      <c r="B588" s="2">
        <v>55213</v>
      </c>
    </row>
    <row r="589" spans="2:2" ht="15" x14ac:dyDescent="0.2">
      <c r="B589" s="2">
        <v>55258</v>
      </c>
    </row>
    <row r="590" spans="2:2" ht="15" x14ac:dyDescent="0.2">
      <c r="B590" s="2">
        <v>55263</v>
      </c>
    </row>
    <row r="591" spans="2:2" ht="15" x14ac:dyDescent="0.2">
      <c r="B591" s="2">
        <v>55273</v>
      </c>
    </row>
    <row r="592" spans="2:2" ht="15" x14ac:dyDescent="0.2">
      <c r="B592" s="2">
        <v>55320</v>
      </c>
    </row>
    <row r="593" spans="2:2" ht="15" x14ac:dyDescent="0.2">
      <c r="B593" s="2">
        <v>55402</v>
      </c>
    </row>
    <row r="594" spans="2:2" ht="15" x14ac:dyDescent="0.2">
      <c r="B594" s="2">
        <v>55437</v>
      </c>
    </row>
    <row r="595" spans="2:2" ht="15" x14ac:dyDescent="0.2">
      <c r="B595" s="2">
        <v>55458</v>
      </c>
    </row>
    <row r="596" spans="2:2" ht="15" x14ac:dyDescent="0.2">
      <c r="B596" s="2">
        <v>55471</v>
      </c>
    </row>
    <row r="597" spans="2:2" ht="15" x14ac:dyDescent="0.2">
      <c r="B597" s="2">
        <v>55476</v>
      </c>
    </row>
    <row r="598" spans="2:2" ht="15" x14ac:dyDescent="0.2">
      <c r="B598" s="2">
        <v>55511</v>
      </c>
    </row>
    <row r="599" spans="2:2" ht="15" x14ac:dyDescent="0.2">
      <c r="B599" s="2">
        <v>55518</v>
      </c>
    </row>
    <row r="600" spans="2:2" ht="15" x14ac:dyDescent="0.2">
      <c r="B600" s="2">
        <v>55562</v>
      </c>
    </row>
    <row r="601" spans="2:2" ht="15" x14ac:dyDescent="0.2">
      <c r="B601" s="2">
        <v>55563</v>
      </c>
    </row>
    <row r="602" spans="2:2" ht="15" x14ac:dyDescent="0.2">
      <c r="B602" s="2">
        <v>55608</v>
      </c>
    </row>
    <row r="603" spans="2:2" ht="15" x14ac:dyDescent="0.2">
      <c r="B603" s="2">
        <v>55629</v>
      </c>
    </row>
    <row r="604" spans="2:2" ht="15" x14ac:dyDescent="0.2">
      <c r="B604" s="2">
        <v>55639</v>
      </c>
    </row>
    <row r="605" spans="2:2" ht="15" x14ac:dyDescent="0.2">
      <c r="B605" s="2">
        <v>55670</v>
      </c>
    </row>
    <row r="606" spans="2:2" ht="15" x14ac:dyDescent="0.2">
      <c r="B606" s="2">
        <v>55768</v>
      </c>
    </row>
    <row r="607" spans="2:2" ht="15" x14ac:dyDescent="0.2">
      <c r="B607" s="2">
        <v>55803</v>
      </c>
    </row>
    <row r="608" spans="2:2" ht="15" x14ac:dyDescent="0.2">
      <c r="B608" s="2">
        <v>55824</v>
      </c>
    </row>
    <row r="609" spans="2:2" ht="15" x14ac:dyDescent="0.2">
      <c r="B609" s="2">
        <v>55837</v>
      </c>
    </row>
    <row r="610" spans="2:2" ht="15" x14ac:dyDescent="0.2">
      <c r="B610" s="2">
        <v>55842</v>
      </c>
    </row>
    <row r="611" spans="2:2" ht="15" x14ac:dyDescent="0.2">
      <c r="B611" s="2">
        <v>55877</v>
      </c>
    </row>
    <row r="612" spans="2:2" ht="15" x14ac:dyDescent="0.2">
      <c r="B612" s="2">
        <v>55884</v>
      </c>
    </row>
    <row r="613" spans="2:2" ht="15" x14ac:dyDescent="0.2">
      <c r="B613" s="2">
        <v>55947</v>
      </c>
    </row>
    <row r="614" spans="2:2" ht="15" x14ac:dyDescent="0.2">
      <c r="B614" s="2">
        <v>55948</v>
      </c>
    </row>
    <row r="615" spans="2:2" ht="15" x14ac:dyDescent="0.2">
      <c r="B615" s="2">
        <v>55993</v>
      </c>
    </row>
    <row r="616" spans="2:2" ht="15" x14ac:dyDescent="0.2">
      <c r="B616" s="2">
        <v>55994</v>
      </c>
    </row>
    <row r="617" spans="2:2" ht="15" x14ac:dyDescent="0.2">
      <c r="B617" s="2">
        <v>56004</v>
      </c>
    </row>
    <row r="618" spans="2:2" ht="15" x14ac:dyDescent="0.2">
      <c r="B618" s="2">
        <v>56055</v>
      </c>
    </row>
    <row r="619" spans="2:2" ht="15" x14ac:dyDescent="0.2">
      <c r="B619" s="2">
        <v>56133</v>
      </c>
    </row>
    <row r="620" spans="2:2" ht="15" x14ac:dyDescent="0.2">
      <c r="B620" s="2">
        <v>56168</v>
      </c>
    </row>
    <row r="621" spans="2:2" ht="15" x14ac:dyDescent="0.2">
      <c r="B621" s="2">
        <v>56189</v>
      </c>
    </row>
    <row r="622" spans="2:2" ht="15" x14ac:dyDescent="0.2">
      <c r="B622" s="2">
        <v>56202</v>
      </c>
    </row>
    <row r="623" spans="2:2" ht="15" x14ac:dyDescent="0.2">
      <c r="B623" s="2">
        <v>56207</v>
      </c>
    </row>
    <row r="624" spans="2:2" ht="15" x14ac:dyDescent="0.2">
      <c r="B624" s="2">
        <v>56242</v>
      </c>
    </row>
    <row r="625" spans="2:2" ht="15" x14ac:dyDescent="0.2">
      <c r="B625" s="2">
        <v>56249</v>
      </c>
    </row>
    <row r="626" spans="2:2" ht="15" x14ac:dyDescent="0.2">
      <c r="B626" s="2">
        <v>56304</v>
      </c>
    </row>
    <row r="627" spans="2:2" ht="15" x14ac:dyDescent="0.2">
      <c r="B627" s="2">
        <v>56305</v>
      </c>
    </row>
    <row r="628" spans="2:2" ht="15" x14ac:dyDescent="0.2">
      <c r="B628" s="2">
        <v>56350</v>
      </c>
    </row>
    <row r="629" spans="2:2" ht="15" x14ac:dyDescent="0.2">
      <c r="B629" s="2">
        <v>56359</v>
      </c>
    </row>
    <row r="630" spans="2:2" ht="15" x14ac:dyDescent="0.2">
      <c r="B630" s="2">
        <v>56369</v>
      </c>
    </row>
    <row r="631" spans="2:2" ht="15" x14ac:dyDescent="0.2">
      <c r="B631" s="2">
        <v>56412</v>
      </c>
    </row>
    <row r="632" spans="2:2" ht="15" x14ac:dyDescent="0.2">
      <c r="B632" s="2">
        <v>56498</v>
      </c>
    </row>
    <row r="633" spans="2:2" ht="15" x14ac:dyDescent="0.2">
      <c r="B633" s="2">
        <v>56533</v>
      </c>
    </row>
    <row r="634" spans="2:2" ht="15" x14ac:dyDescent="0.2">
      <c r="B634" s="2">
        <v>56554</v>
      </c>
    </row>
    <row r="635" spans="2:2" ht="15" x14ac:dyDescent="0.2">
      <c r="B635" s="2">
        <v>56567</v>
      </c>
    </row>
    <row r="636" spans="2:2" ht="15" x14ac:dyDescent="0.2">
      <c r="B636" s="2">
        <v>56572</v>
      </c>
    </row>
    <row r="637" spans="2:2" ht="15" x14ac:dyDescent="0.2">
      <c r="B637" s="2">
        <v>56607</v>
      </c>
    </row>
    <row r="638" spans="2:2" ht="15" x14ac:dyDescent="0.2">
      <c r="B638" s="2">
        <v>56614</v>
      </c>
    </row>
    <row r="639" spans="2:2" ht="15" x14ac:dyDescent="0.2">
      <c r="B639" s="2">
        <v>56654</v>
      </c>
    </row>
    <row r="640" spans="2:2" ht="15" x14ac:dyDescent="0.2">
      <c r="B640" s="2">
        <v>56655</v>
      </c>
    </row>
    <row r="641" spans="2:2" ht="15" x14ac:dyDescent="0.2">
      <c r="B641" s="2">
        <v>56700</v>
      </c>
    </row>
    <row r="642" spans="2:2" ht="15" x14ac:dyDescent="0.2">
      <c r="B642" s="2">
        <v>56724</v>
      </c>
    </row>
    <row r="643" spans="2:2" ht="15" x14ac:dyDescent="0.2">
      <c r="B643" s="2">
        <v>56734</v>
      </c>
    </row>
    <row r="644" spans="2:2" ht="15" x14ac:dyDescent="0.2">
      <c r="B644" s="2">
        <v>56762</v>
      </c>
    </row>
    <row r="645" spans="2:2" ht="15" x14ac:dyDescent="0.2">
      <c r="B645" s="2">
        <v>56863</v>
      </c>
    </row>
    <row r="646" spans="2:2" ht="15" x14ac:dyDescent="0.2">
      <c r="B646" s="2">
        <v>56898</v>
      </c>
    </row>
    <row r="647" spans="2:2" ht="15" x14ac:dyDescent="0.2">
      <c r="B647" s="2">
        <v>56919</v>
      </c>
    </row>
    <row r="648" spans="2:2" ht="15" x14ac:dyDescent="0.2">
      <c r="B648" s="2">
        <v>56932</v>
      </c>
    </row>
    <row r="649" spans="2:2" ht="15" x14ac:dyDescent="0.2">
      <c r="B649" s="2">
        <v>56937</v>
      </c>
    </row>
    <row r="650" spans="2:2" ht="15" x14ac:dyDescent="0.2">
      <c r="B650" s="2">
        <v>56972</v>
      </c>
    </row>
    <row r="651" spans="2:2" ht="15" x14ac:dyDescent="0.2">
      <c r="B651" s="2">
        <v>56979</v>
      </c>
    </row>
    <row r="652" spans="2:2" ht="15" x14ac:dyDescent="0.2">
      <c r="B652" s="2">
        <v>57039</v>
      </c>
    </row>
    <row r="653" spans="2:2" ht="15" x14ac:dyDescent="0.2">
      <c r="B653" s="2">
        <v>57040</v>
      </c>
    </row>
    <row r="654" spans="2:2" ht="15" x14ac:dyDescent="0.2">
      <c r="B654" s="2">
        <v>57085</v>
      </c>
    </row>
    <row r="655" spans="2:2" ht="15" x14ac:dyDescent="0.2">
      <c r="B655" s="2">
        <v>57090</v>
      </c>
    </row>
    <row r="656" spans="2:2" ht="15" x14ac:dyDescent="0.2">
      <c r="B656" s="2">
        <v>57100</v>
      </c>
    </row>
    <row r="657" spans="2:2" ht="15" x14ac:dyDescent="0.2">
      <c r="B657" s="2">
        <v>57147</v>
      </c>
    </row>
    <row r="658" spans="2:2" ht="15" x14ac:dyDescent="0.2">
      <c r="B658" s="2">
        <v>57229</v>
      </c>
    </row>
    <row r="659" spans="2:2" ht="15" x14ac:dyDescent="0.2">
      <c r="B659" s="2">
        <v>57264</v>
      </c>
    </row>
    <row r="660" spans="2:2" ht="15" x14ac:dyDescent="0.2">
      <c r="B660" s="2">
        <v>57285</v>
      </c>
    </row>
    <row r="661" spans="2:2" ht="15" x14ac:dyDescent="0.2">
      <c r="B661" s="2">
        <v>57298</v>
      </c>
    </row>
    <row r="662" spans="2:2" ht="15" x14ac:dyDescent="0.2">
      <c r="B662" s="2">
        <v>57303</v>
      </c>
    </row>
    <row r="663" spans="2:2" ht="15" x14ac:dyDescent="0.2">
      <c r="B663" s="2">
        <v>57338</v>
      </c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95aee72d-2f82-48e1-9078-193c2d8a0bda}" enabled="1" method="Standard" siteId="{7e2324c6-6925-427e-b56d-4e6eda16752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Modelo FCL 777 - TLP</vt:lpstr>
      <vt:lpstr>Série IPCA</vt:lpstr>
      <vt:lpstr>FERIADOS</vt:lpstr>
    </vt:vector>
  </TitlesOfParts>
  <Company>BNDES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Iuri Izawa</dc:creator>
  <cp:lastModifiedBy>Marcos Augusto de Araujo Filho</cp:lastModifiedBy>
  <cp:lastPrinted>2017-09-20T22:23:30Z</cp:lastPrinted>
  <dcterms:created xsi:type="dcterms:W3CDTF">2005-02-18T15:10:11Z</dcterms:created>
  <dcterms:modified xsi:type="dcterms:W3CDTF">2025-02-14T18:45:24Z</dcterms:modified>
</cp:coreProperties>
</file>